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70C7C684-64F3-4381-991E-D75459F3DD53}" xr6:coauthVersionLast="47" xr6:coauthVersionMax="47" xr10:uidLastSave="{00000000-0000-0000-0000-000000000000}"/>
  <bookViews>
    <workbookView xWindow="-120" yWindow="-120" windowWidth="25440" windowHeight="15390" tabRatio="788"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s="1"/>
  <c r="T2500" i="5"/>
  <c r="S2500" i="5"/>
  <c r="R2500" i="5"/>
  <c r="J2500" i="5"/>
  <c r="I2500" i="5"/>
  <c r="H2500" i="5"/>
  <c r="G2500" i="5"/>
  <c r="F2500" i="5"/>
  <c r="B54" i="6"/>
  <c r="B53" i="6"/>
  <c r="P27" i="4"/>
  <c r="G54" i="6"/>
  <c r="G53" i="6"/>
  <c r="B58" i="6"/>
  <c r="G58" i="6" s="1"/>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9" i="5"/>
  <c r="B10" i="5"/>
  <c r="B11" i="5"/>
  <c r="B12" i="5"/>
  <c r="B13" i="5"/>
  <c r="B14" i="5"/>
  <c r="B15" i="5"/>
  <c r="G21" i="6"/>
  <c r="B84" i="4"/>
  <c r="P35" i="4"/>
  <c r="P34" i="4"/>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s="1"/>
  <c r="B55" i="6"/>
  <c r="G55" i="6"/>
  <c r="B50" i="6"/>
  <c r="G50" i="6" s="1"/>
  <c r="B49" i="6"/>
  <c r="G49" i="6"/>
  <c r="B48" i="6"/>
  <c r="G48" i="6" s="1"/>
  <c r="H48" i="6" s="1"/>
  <c r="D48" i="6" s="1"/>
  <c r="B46" i="6"/>
  <c r="G46" i="6"/>
  <c r="B45" i="6"/>
  <c r="G45" i="6"/>
  <c r="B44" i="6"/>
  <c r="G44" i="6"/>
  <c r="B43" i="6"/>
  <c r="G43" i="6" s="1"/>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R7" i="5" s="1"/>
  <c r="X7"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6" i="5" s="1"/>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61" i="6" s="1"/>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R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S7" i="5"/>
  <c r="S93" i="5"/>
  <c r="E13" i="5"/>
  <c r="X13" i="5" s="1"/>
  <c r="F9" i="5"/>
  <c r="H9" i="5"/>
  <c r="J12" i="5"/>
  <c r="J15" i="5"/>
  <c r="E16" i="5"/>
  <c r="X16" i="5" s="1"/>
  <c r="J16" i="5"/>
  <c r="R10" i="5"/>
  <c r="I10" i="5"/>
  <c r="S69" i="5"/>
  <c r="S61" i="5"/>
  <c r="S45" i="5"/>
  <c r="S17" i="5"/>
  <c r="T15" i="5"/>
  <c r="S37" i="5"/>
  <c r="S21" i="5"/>
  <c r="T12" i="5"/>
  <c r="T13" i="5"/>
  <c r="S6" i="5"/>
  <c r="T10" i="5"/>
  <c r="T9" i="5"/>
  <c r="T16" i="5"/>
  <c r="X5" i="5"/>
  <c r="S5" i="5"/>
  <c r="H63" i="6"/>
  <c r="S13" i="5"/>
  <c r="S10" i="5"/>
  <c r="S15" i="5"/>
  <c r="S9" i="5"/>
  <c r="S16" i="5"/>
  <c r="S12" i="5"/>
  <c r="H64" i="6"/>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X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B56" i="4" s="1"/>
  <c r="A38"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C44" i="6" s="1"/>
  <c r="J62" i="6"/>
  <c r="J15" i="6"/>
  <c r="B2" i="5"/>
  <c r="B41" i="4"/>
  <c r="B59" i="4" s="1"/>
  <c r="A41"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61" i="4" s="1"/>
  <c r="I56" i="6"/>
  <c r="J4" i="6"/>
  <c r="D25" i="4"/>
  <c r="D61" i="4" s="1"/>
  <c r="A24" i="6"/>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X8"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B57" i="4"/>
  <c r="A39" i="6" s="1"/>
  <c r="G15" i="6"/>
  <c r="H15" i="6"/>
  <c r="K61" i="6" s="1"/>
  <c r="B63" i="4"/>
  <c r="A44" i="6" s="1"/>
  <c r="G20" i="6"/>
  <c r="H20" i="6" s="1"/>
  <c r="D16" i="6"/>
  <c r="K62" i="6"/>
  <c r="B75" i="4"/>
  <c r="A54" i="6" s="1"/>
  <c r="E2363" i="5"/>
  <c r="X2363" i="5" s="1"/>
  <c r="I2363" i="5"/>
  <c r="H2363" i="5"/>
  <c r="J2363" i="5"/>
  <c r="R1619" i="5"/>
  <c r="H1619" i="5"/>
  <c r="I1619" i="5"/>
  <c r="E1619" i="5"/>
  <c r="X1619" i="5" s="1"/>
  <c r="J1619" i="5"/>
  <c r="F1619" i="5"/>
  <c r="F48" i="6"/>
  <c r="F54" i="6" s="1"/>
  <c r="H54" i="6" s="1"/>
  <c r="D54" i="6" s="1"/>
  <c r="I1958" i="5"/>
  <c r="I2332" i="5"/>
  <c r="H24" i="6"/>
  <c r="D24" i="6"/>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c r="D44" i="6" s="1"/>
  <c r="D21" i="6"/>
  <c r="F39" i="6"/>
  <c r="H39" i="6"/>
  <c r="D39" i="6" s="1"/>
  <c r="F62" i="6"/>
  <c r="F34" i="6"/>
  <c r="H34" i="6" s="1"/>
  <c r="D34" i="6" s="1"/>
  <c r="F33" i="6"/>
  <c r="H33" i="6"/>
  <c r="F61" i="6"/>
  <c r="B2" i="6" s="1"/>
  <c r="F28" i="6"/>
  <c r="H28" i="6"/>
  <c r="D28" i="6" s="1"/>
  <c r="F43" i="6"/>
  <c r="F38" i="6"/>
  <c r="F53" i="6"/>
  <c r="H53" i="6" s="1"/>
  <c r="D53" i="6" s="1"/>
  <c r="D33" i="6"/>
  <c r="T8" i="5"/>
  <c r="T6" i="5"/>
  <c r="T7" i="5"/>
  <c r="T5" i="5"/>
  <c r="G62" i="6" l="1"/>
  <c r="H62" i="6" s="1"/>
  <c r="C4" i="6"/>
  <c r="C33" i="6"/>
  <c r="B53" i="4"/>
  <c r="A36" i="6" s="1"/>
  <c r="A26" i="6"/>
  <c r="H43" i="6"/>
  <c r="D43" i="6" s="1"/>
  <c r="H38" i="6"/>
  <c r="D38" i="6" s="1"/>
  <c r="B47" i="4"/>
  <c r="A31" i="6" s="1"/>
  <c r="B65" i="4"/>
  <c r="A46" i="6" s="1"/>
  <c r="B49" i="4"/>
  <c r="A32" i="6" s="1"/>
  <c r="B43" i="4"/>
  <c r="A27" i="6" s="1"/>
  <c r="B37" i="4"/>
  <c r="A22" i="6" s="1"/>
  <c r="B55" i="4"/>
  <c r="A37" i="6" s="1"/>
  <c r="B61" i="4"/>
  <c r="A42" i="6" s="1"/>
  <c r="D20" i="6"/>
  <c r="C20" i="6"/>
  <c r="C43" i="6"/>
  <c r="C38" i="6"/>
  <c r="C23" i="6"/>
  <c r="F56" i="6"/>
  <c r="H56" i="6" s="1"/>
  <c r="D56" i="6" s="1"/>
  <c r="F49" i="6"/>
  <c r="H49" i="6" s="1"/>
  <c r="D49" i="6" s="1"/>
  <c r="C15" i="6"/>
  <c r="F50" i="6"/>
  <c r="F51" i="6" s="1"/>
  <c r="H51" i="6" s="1"/>
  <c r="D51" i="6" s="1"/>
  <c r="H61" i="6"/>
  <c r="D61" i="6" s="1"/>
  <c r="F64" i="6"/>
  <c r="F63" i="6"/>
  <c r="F59" i="6"/>
  <c r="H59" i="6" s="1"/>
  <c r="D59" i="6" s="1"/>
  <c r="F58" i="6"/>
  <c r="H58" i="6" s="1"/>
  <c r="F55" i="6"/>
  <c r="H55" i="6" s="1"/>
  <c r="D55" i="6" s="1"/>
  <c r="C39" i="6"/>
  <c r="C16" i="6"/>
  <c r="C53" i="6"/>
  <c r="D15" i="6"/>
  <c r="A25" i="6"/>
  <c r="B64" i="4"/>
  <c r="A45" i="6" s="1"/>
  <c r="C28" i="6"/>
  <c r="C54" i="6"/>
  <c r="B46" i="4"/>
  <c r="A30" i="6" s="1"/>
  <c r="C21" i="6"/>
  <c r="B52" i="4"/>
  <c r="A35" i="6" s="1"/>
  <c r="C6" i="6"/>
  <c r="C48" i="6"/>
  <c r="C34" i="6"/>
  <c r="C24" i="6"/>
  <c r="C13" i="6"/>
  <c r="C11" i="6"/>
  <c r="C8" i="6"/>
  <c r="C10" i="6"/>
  <c r="C12" i="6"/>
  <c r="C9" i="6"/>
  <c r="C7" i="6"/>
  <c r="C5" i="6"/>
  <c r="D31" i="4"/>
  <c r="A23" i="6"/>
  <c r="B74" i="4"/>
  <c r="A53" i="6" s="1"/>
  <c r="D43" i="4"/>
  <c r="B44" i="4"/>
  <c r="A28" i="6" s="1"/>
  <c r="D5" i="6"/>
  <c r="B62" i="4"/>
  <c r="A43" i="6" s="1"/>
  <c r="B50" i="4"/>
  <c r="A33" i="6" s="1"/>
  <c r="G43" i="4"/>
  <c r="G37" i="4"/>
  <c r="G68" i="4"/>
  <c r="G65" i="6"/>
  <c r="H65" i="6" s="1"/>
  <c r="D49" i="4"/>
  <c r="D68" i="4"/>
  <c r="G31" i="4"/>
  <c r="G49" i="4"/>
  <c r="G55" i="4"/>
  <c r="D55" i="4"/>
  <c r="D37" i="4"/>
  <c r="D62" i="6" l="1"/>
  <c r="C62" i="6"/>
  <c r="C61" i="6"/>
  <c r="C59" i="6"/>
  <c r="C56" i="6"/>
  <c r="C49" i="6"/>
  <c r="H50" i="6"/>
  <c r="C50" i="6" s="1"/>
  <c r="C51" i="6"/>
  <c r="C55" i="6"/>
  <c r="D58" i="6"/>
  <c r="C58" i="6"/>
  <c r="D50" i="6" l="1"/>
  <c r="H66" i="6"/>
  <c r="D2" i="6" s="1"/>
</calcChain>
</file>

<file path=xl/sharedStrings.xml><?xml version="1.0" encoding="utf-8"?>
<sst xmlns="http://schemas.openxmlformats.org/spreadsheetml/2006/main" count="15050" uniqueCount="12834">
  <si>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</si>
  <si>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</si>
  <si>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</si>
  <si>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</si>
  <si>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</si>
  <si>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</si>
  <si>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</si>
  <si>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</si>
  <si>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</si>
  <si>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</si>
  <si>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</si>
  <si>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</si>
  <si>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</si>
  <si>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</si>
  <si>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</si>
  <si>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</si>
  <si>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</si>
  <si>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</si>
  <si>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</si>
  <si>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</si>
  <si>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</si>
  <si>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</si>
  <si>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</si>
  <si>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</si>
  <si>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</si>
  <si>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</si>
  <si>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</si>
  <si>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</si>
  <si>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</si>
  <si>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</si>
  <si>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</si>
  <si>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</si>
  <si>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</si>
  <si>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</si>
  <si>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</si>
  <si>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</si>
  <si>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</si>
  <si>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</si>
  <si>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</si>
  <si>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</si>
  <si>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</si>
  <si>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</si>
  <si>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</si>
  <si>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</si>
  <si>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</si>
  <si>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</si>
  <si>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</si>
  <si>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</si>
  <si>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</si>
  <si>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</si>
  <si>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</si>
  <si>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</si>
  <si>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</si>
  <si>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</si>
  <si>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</si>
  <si>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</si>
  <si>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</si>
  <si>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</si>
  <si>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</si>
  <si>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</si>
  <si>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</si>
  <si>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</si>
  <si>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</si>
  <si>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</si>
  <si>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</si>
  <si>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</si>
  <si>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</si>
  <si>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</si>
  <si>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</si>
  <si>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</si>
  <si>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</si>
  <si>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</si>
  <si>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</si>
  <si>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</si>
  <si>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</si>
  <si>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</si>
  <si>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</si>
  <si>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</si>
  <si>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</si>
  <si>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</si>
  <si>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</si>
  <si>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</si>
  <si>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</si>
  <si>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</si>
  <si>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</si>
  <si>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</si>
  <si>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</si>
  <si>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</si>
  <si>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</si>
  <si>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</si>
  <si>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</si>
  <si>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</si>
  <si>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</si>
  <si>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</si>
  <si>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</si>
  <si>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</si>
  <si>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</si>
  <si>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</si>
  <si>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</si>
  <si>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</si>
  <si>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</si>
  <si>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</si>
  <si>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</si>
  <si>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</si>
  <si>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</si>
  <si>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</si>
  <si>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</si>
  <si>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</si>
  <si>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</si>
  <si>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</si>
  <si>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</si>
  <si>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</si>
  <si>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</si>
  <si>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</si>
  <si>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</si>
  <si>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</si>
  <si>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</si>
  <si>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</si>
  <si>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</si>
  <si>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</si>
  <si>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</si>
  <si>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</si>
  <si>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</si>
  <si>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</si>
  <si>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</si>
  <si>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</si>
  <si>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</si>
  <si>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</si>
  <si>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</si>
  <si>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</si>
  <si>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</si>
  <si>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</si>
  <si>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</si>
  <si>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</si>
  <si>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</si>
  <si>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</si>
  <si>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</si>
  <si>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</si>
  <si>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</si>
  <si>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</si>
  <si>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</si>
  <si>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</si>
  <si>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</si>
  <si>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</si>
  <si>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</si>
  <si>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</si>
  <si>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</si>
  <si>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</si>
  <si>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</si>
  <si>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</si>
  <si>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</si>
  <si>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</si>
  <si>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</si>
  <si>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</si>
  <si>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</si>
  <si>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</si>
  <si>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</si>
  <si>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</si>
  <si>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</si>
  <si>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</si>
  <si>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</si>
  <si>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</si>
  <si>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</si>
  <si>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</si>
  <si>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</si>
  <si>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</si>
  <si>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</si>
  <si>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</si>
  <si>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</si>
  <si>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</si>
  <si>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</si>
  <si>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</si>
  <si>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</si>
  <si>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</si>
  <si>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</si>
  <si>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</si>
  <si>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</si>
  <si>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</si>
  <si>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</si>
  <si>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</si>
  <si>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</si>
  <si>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</si>
  <si>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</si>
  <si>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</si>
  <si>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</si>
  <si>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</si>
  <si>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</si>
  <si>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</si>
  <si>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</si>
  <si>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</si>
  <si>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</si>
  <si>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</si>
  <si>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</si>
  <si>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</si>
  <si>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</si>
  <si>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</si>
  <si>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</si>
  <si>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</si>
  <si>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</si>
  <si>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</si>
  <si>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</si>
  <si>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</si>
  <si>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</si>
  <si>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</si>
  <si>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</si>
  <si>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</si>
  <si>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</si>
  <si>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</si>
  <si>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</si>
  <si>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</si>
  <si>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</si>
  <si>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</si>
  <si>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</si>
  <si>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</si>
  <si>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</si>
  <si>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</si>
  <si>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</si>
  <si>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</si>
  <si>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</si>
  <si>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</si>
  <si>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</si>
  <si>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</si>
  <si>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</si>
  <si>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</si>
  <si>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</si>
  <si>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</si>
  <si>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</si>
  <si>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</si>
  <si>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</si>
  <si>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</si>
  <si>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</si>
  <si>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</si>
  <si>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</si>
  <si>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</si>
  <si>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</si>
  <si>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</si>
  <si>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</si>
  <si>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</si>
  <si>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</si>
  <si>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</si>
  <si>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</si>
  <si>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</si>
  <si>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</si>
  <si>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</si>
  <si>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</si>
  <si>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</si>
  <si>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</si>
  <si>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</si>
  <si>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</si>
  <si>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</si>
  <si>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</si>
  <si>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</si>
  <si>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</si>
  <si>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</si>
  <si>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</si>
  <si>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</si>
  <si>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</si>
  <si>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</si>
  <si>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</si>
  <si>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</si>
  <si>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</si>
  <si>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</si>
  <si>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</si>
  <si>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</si>
  <si>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</si>
  <si>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</si>
  <si>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</si>
  <si>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</si>
  <si>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</si>
  <si>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</si>
  <si>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</si>
  <si>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</si>
  <si>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</si>
  <si>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</si>
  <si>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</si>
  <si>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</si>
  <si>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</si>
  <si>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</si>
  <si>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</si>
  <si>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</si>
  <si>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</si>
  <si>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</si>
  <si>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</si>
  <si>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</si>
  <si>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</si>
  <si>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</si>
  <si>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</si>
  <si>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</si>
  <si>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</si>
  <si>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</si>
  <si>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</si>
  <si>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</si>
  <si>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</si>
  <si>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</si>
  <si>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</si>
  <si>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</si>
  <si>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</si>
  <si>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</si>
  <si>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</si>
  <si>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</si>
  <si>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</si>
  <si>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</si>
  <si>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</si>
  <si>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</si>
  <si>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</si>
  <si>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</si>
  <si>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</si>
  <si>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</si>
  <si>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</si>
  <si>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</si>
  <si>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</si>
  <si>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</si>
  <si>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</si>
  <si>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</si>
  <si>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</si>
  <si>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</si>
  <si>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</si>
  <si>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</si>
  <si>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</si>
  <si>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</si>
  <si>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</si>
  <si>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</si>
  <si>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</si>
  <si>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</si>
  <si>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</si>
  <si>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</si>
  <si>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</si>
  <si>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</si>
  <si>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</si>
  <si>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</si>
  <si>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</si>
  <si>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</si>
  <si>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</si>
  <si>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</si>
  <si>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</si>
  <si>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</si>
  <si>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</si>
  <si>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</si>
  <si>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</si>
  <si>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</si>
  <si>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</si>
  <si>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</si>
  <si>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</si>
  <si>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</si>
  <si>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</si>
  <si>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</si>
  <si>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</si>
  <si>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</si>
  <si>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</si>
  <si>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</si>
  <si>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</si>
  <si>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</si>
  <si>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</si>
  <si>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</si>
  <si>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</si>
  <si>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</si>
  <si>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</si>
  <si>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</si>
  <si>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</si>
  <si>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</si>
  <si>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</si>
  <si>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</si>
  <si>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</si>
  <si>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</si>
  <si>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</si>
  <si>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</si>
  <si>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</si>
  <si>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</si>
  <si>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</si>
  <si>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</si>
  <si>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</si>
  <si>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</si>
  <si>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</si>
  <si>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</si>
  <si>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</si>
  <si>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</si>
  <si>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</si>
  <si>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</si>
  <si>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</si>
  <si>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</si>
  <si>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</si>
  <si>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</si>
  <si>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</si>
  <si>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</si>
  <si>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</si>
  <si>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</si>
  <si>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</si>
  <si>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</si>
  <si>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</si>
  <si>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</si>
  <si>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</si>
  <si>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</si>
  <si>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</si>
  <si>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</si>
  <si>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</si>
  <si>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</si>
  <si>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</si>
  <si>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</si>
  <si>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</si>
  <si>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</si>
  <si>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</si>
  <si>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</si>
  <si>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</si>
  <si>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</si>
  <si>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</si>
  <si>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</si>
  <si>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</si>
  <si>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</si>
  <si>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</si>
  <si>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</si>
  <si>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</si>
  <si>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</si>
  <si>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</si>
  <si>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</si>
  <si>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</si>
  <si>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</si>
  <si>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</si>
  <si>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</si>
  <si>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</si>
  <si>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</si>
  <si>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</si>
  <si>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</si>
  <si>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</si>
  <si>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</si>
  <si>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</si>
  <si>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</si>
  <si>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</si>
  <si>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</si>
  <si>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</si>
  <si>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</si>
  <si>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</si>
  <si>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</si>
  <si>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</si>
  <si>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</si>
  <si>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</si>
  <si>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</si>
  <si>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</si>
  <si>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</si>
  <si>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</si>
  <si>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</si>
  <si>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</si>
  <si>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</si>
  <si>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</si>
  <si>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</si>
  <si>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</si>
  <si>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</si>
  <si>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</si>
  <si>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</si>
  <si>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</si>
  <si>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</si>
  <si>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</si>
  <si>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</si>
  <si>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</si>
  <si>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</si>
  <si>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</si>
  <si>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</si>
  <si>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</si>
  <si>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</si>
  <si>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</si>
  <si>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</si>
  <si>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</si>
  <si>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</si>
  <si>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</si>
  <si>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</si>
  <si>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</si>
  <si>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</si>
  <si>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</si>
  <si>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</si>
  <si>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</si>
  <si>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</si>
  <si>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</si>
  <si>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</si>
  <si>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</si>
  <si>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</si>
  <si>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</si>
  <si>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</si>
  <si>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</si>
  <si>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</si>
  <si>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</si>
  <si>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</si>
  <si>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</si>
  <si>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</si>
  <si>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</si>
  <si>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</si>
  <si>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</si>
  <si>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</si>
  <si>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</si>
  <si>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</si>
  <si>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</si>
  <si>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</si>
  <si>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</si>
  <si>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</si>
  <si>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</si>
  <si>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</si>
  <si>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</si>
  <si>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</si>
  <si>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</si>
  <si>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</si>
  <si>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</si>
  <si>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</si>
  <si>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</si>
  <si>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</si>
  <si>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</si>
  <si>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</si>
  <si>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</si>
  <si>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</si>
  <si>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</si>
  <si>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</si>
  <si>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</si>
  <si>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</si>
  <si>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</si>
  <si>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</si>
  <si>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</si>
  <si>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</si>
  <si>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</si>
  <si>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</si>
  <si>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</si>
  <si>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</si>
  <si>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</si>
  <si>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</si>
  <si>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</si>
  <si>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</si>
  <si>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</si>
  <si>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</si>
  <si>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</si>
  <si>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</si>
  <si>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</si>
  <si>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</si>
  <si>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</si>
  <si>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</si>
  <si>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</si>
  <si>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</si>
  <si>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</si>
  <si>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</si>
  <si>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</si>
  <si>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</si>
  <si>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</si>
  <si>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</si>
  <si>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</si>
  <si>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</si>
  <si>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</si>
  <si>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</si>
  <si>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</si>
  <si>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</si>
  <si>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</si>
  <si>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</si>
  <si>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</si>
  <si>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</si>
  <si>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</si>
  <si>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</si>
  <si>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</si>
  <si>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</si>
  <si>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</si>
  <si>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</si>
  <si>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</si>
  <si>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</si>
  <si>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</si>
  <si>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</si>
  <si>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</si>
  <si>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</si>
  <si>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</si>
  <si>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</si>
  <si>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</si>
  <si>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</si>
  <si>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</si>
  <si>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</si>
  <si>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</si>
  <si>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</si>
  <si>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</si>
  <si>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</si>
  <si>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</si>
  <si>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</si>
  <si>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</si>
  <si>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</si>
  <si>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</si>
  <si>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</si>
  <si>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</si>
  <si>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</si>
  <si>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</si>
  <si>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</si>
  <si>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</si>
  <si>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</si>
  <si>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</si>
  <si>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</si>
  <si>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</si>
  <si>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</si>
  <si>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</si>
  <si>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</si>
  <si>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</si>
  <si>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</si>
  <si>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</si>
  <si>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</si>
  <si>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</si>
  <si>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</si>
  <si>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</si>
  <si>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</si>
  <si>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</si>
  <si>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</si>
  <si>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</si>
  <si>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</si>
  <si>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</si>
  <si>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</si>
  <si>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</si>
  <si>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</si>
  <si>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</si>
  <si>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</si>
  <si>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</si>
  <si>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</si>
  <si>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</si>
  <si>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</si>
  <si>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</si>
  <si>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</si>
  <si>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</si>
  <si>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</si>
  <si>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</si>
  <si>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</si>
  <si>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</si>
  <si>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</si>
  <si>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</si>
  <si>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</si>
  <si>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</si>
  <si>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</si>
  <si>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</si>
  <si>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</si>
  <si>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</si>
  <si>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</si>
  <si>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</si>
  <si>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</si>
  <si>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</si>
  <si>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</si>
  <si>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</si>
  <si>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</si>
  <si>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</si>
  <si>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</si>
  <si>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</si>
  <si>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</si>
  <si>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</si>
  <si>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</si>
  <si>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</si>
  <si>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</si>
  <si>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</si>
  <si>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</si>
  <si>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</si>
  <si>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</si>
  <si>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</si>
  <si>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</si>
  <si>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</si>
  <si>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</si>
  <si>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</si>
  <si>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</si>
  <si>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</si>
  <si>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</si>
  <si>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</si>
  <si>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</si>
  <si>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</si>
  <si>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</si>
  <si>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</si>
  <si>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</si>
  <si>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</si>
  <si>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</si>
  <si>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</si>
  <si>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</si>
  <si>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</si>
  <si>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</si>
  <si>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</si>
  <si>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</si>
  <si>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</si>
  <si>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</si>
  <si>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</si>
  <si>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</si>
  <si>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</si>
  <si>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</si>
  <si>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</si>
  <si>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</si>
  <si>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</si>
  <si>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</si>
  <si>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</si>
  <si>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</si>
  <si>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</si>
  <si>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</si>
  <si>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</si>
  <si>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</si>
  <si>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</si>
  <si>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</si>
  <si>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</si>
  <si>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</si>
  <si>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</si>
  <si>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</si>
  <si>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</si>
  <si>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</si>
  <si>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</si>
  <si>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</si>
  <si>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</si>
  <si>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</si>
  <si>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</si>
  <si>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</si>
  <si>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</si>
  <si>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</si>
  <si>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</si>
  <si>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</si>
  <si>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</si>
  <si>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</si>
  <si>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</si>
  <si>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</si>
  <si>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</si>
  <si>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</si>
  <si>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</si>
  <si>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</si>
  <si>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</si>
  <si>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</si>
  <si>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</si>
  <si>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</si>
  <si>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</si>
  <si>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</si>
  <si>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</si>
  <si>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</si>
  <si>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</si>
  <si>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</si>
  <si>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</si>
  <si>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</si>
  <si>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</si>
  <si>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</si>
  <si>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</si>
  <si>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</si>
  <si>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</si>
  <si>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</si>
  <si>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</si>
  <si>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</si>
  <si>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</si>
  <si>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</si>
  <si>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</si>
  <si>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</si>
  <si>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</si>
  <si>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</si>
  <si>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</si>
  <si>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</si>
  <si>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</si>
  <si>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</si>
  <si>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</si>
  <si>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</si>
  <si>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</si>
  <si>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</si>
  <si>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</si>
  <si>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</si>
  <si>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</si>
  <si>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</si>
  <si>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</si>
  <si>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</si>
  <si>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</si>
  <si>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</si>
  <si>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</si>
  <si>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</si>
  <si>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</si>
  <si>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</si>
  <si>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</si>
  <si>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</si>
  <si>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</si>
  <si>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</si>
  <si>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</si>
  <si>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</si>
  <si>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</si>
  <si>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</si>
  <si>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</si>
  <si>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</si>
  <si>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</si>
  <si>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</si>
  <si>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</si>
  <si>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</si>
  <si>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</si>
  <si>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</si>
  <si>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</si>
  <si>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</si>
  <si>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</si>
  <si>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</si>
  <si>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</si>
  <si>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</si>
  <si>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</si>
  <si>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</si>
  <si>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</si>
  <si>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</si>
  <si>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</si>
  <si>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</si>
  <si>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</si>
  <si>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</si>
  <si>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</si>
  <si>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</si>
  <si>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</si>
  <si>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</si>
  <si>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</si>
  <si>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</si>
  <si>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</si>
  <si>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</si>
  <si>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</si>
  <si>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</si>
  <si>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</si>
  <si>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</si>
  <si>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</si>
  <si>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</si>
  <si>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</si>
  <si>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</si>
  <si>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</si>
  <si>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</si>
  <si>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</si>
  <si>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</si>
  <si>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</si>
  <si>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</si>
  <si>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</si>
  <si>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</si>
  <si>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</si>
  <si>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</si>
  <si>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</si>
  <si>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</si>
  <si>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</si>
  <si>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</si>
  <si>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</si>
  <si>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</si>
  <si>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</si>
  <si>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</si>
  <si>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</si>
  <si>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</si>
  <si>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</si>
  <si>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</si>
  <si>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</si>
  <si>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</si>
  <si>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</si>
  <si>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</si>
  <si>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</si>
  <si>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</si>
  <si>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</si>
  <si>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</si>
  <si>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</si>
  <si>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</si>
  <si>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</si>
  <si>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</si>
  <si>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</si>
  <si>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</si>
  <si>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</si>
  <si>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</si>
  <si>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</si>
  <si>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</si>
  <si>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</si>
  <si>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</si>
  <si>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</si>
  <si>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</si>
  <si>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</si>
  <si>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</si>
  <si>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</si>
  <si>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</si>
  <si>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</si>
  <si>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</si>
  <si>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</si>
  <si>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</si>
  <si>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</si>
  <si>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</si>
  <si>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</si>
  <si>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</si>
  <si>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</si>
  <si>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</si>
  <si>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</si>
  <si>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</si>
  <si>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</si>
  <si>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</si>
  <si>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</si>
  <si>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</si>
  <si>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</si>
  <si>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</si>
  <si>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</si>
  <si>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</si>
  <si>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</si>
  <si>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</si>
  <si>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</si>
  <si>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</si>
  <si>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</si>
  <si>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</si>
  <si>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</si>
  <si>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</si>
  <si>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</si>
  <si>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</si>
  <si>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</si>
  <si>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</si>
  <si>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</si>
  <si>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</si>
  <si>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</si>
  <si>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</si>
  <si>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</si>
  <si>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</si>
  <si>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</si>
  <si>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</si>
  <si>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</si>
  <si>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</si>
  <si>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</si>
  <si>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</si>
  <si>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</si>
  <si>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</si>
  <si>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</si>
  <si>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</si>
  <si>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</si>
  <si>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</si>
  <si>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</si>
  <si>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</si>
  <si>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</si>
  <si>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</si>
  <si>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</si>
  <si>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</si>
  <si>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</si>
  <si>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</si>
  <si>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</si>
  <si>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</si>
  <si>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</si>
  <si>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</si>
  <si>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</si>
  <si>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</si>
  <si>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</si>
  <si>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</si>
  <si>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</si>
  <si>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</si>
  <si>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</si>
  <si>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</si>
  <si>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</si>
  <si>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</si>
  <si>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</si>
  <si>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</si>
  <si>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</si>
  <si>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</si>
  <si>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</si>
  <si>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</si>
  <si>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</si>
  <si>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</si>
  <si>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</si>
  <si>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</si>
  <si>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</si>
  <si>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</si>
  <si>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</si>
  <si>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</si>
  <si>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</si>
  <si>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</si>
  <si>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</si>
  <si>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</si>
  <si>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</si>
  <si>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</si>
  <si>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</si>
  <si>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</si>
  <si>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</si>
  <si>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</si>
  <si>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</si>
  <si>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</si>
  <si>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</si>
  <si>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</si>
  <si>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</si>
  <si>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</si>
  <si>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</si>
  <si>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</si>
  <si>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</si>
  <si>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</si>
  <si>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</si>
  <si>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</si>
  <si>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</si>
  <si>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</si>
  <si>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</si>
  <si>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</si>
  <si>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</si>
  <si>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</si>
  <si>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</si>
  <si>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</si>
  <si>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</si>
  <si>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</si>
  <si>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</si>
  <si>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</si>
  <si>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</si>
  <si>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</si>
  <si>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</si>
  <si>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</si>
  <si>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</si>
  <si>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</si>
  <si>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</si>
  <si>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</si>
  <si>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</si>
  <si>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</si>
  <si>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</si>
  <si>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</si>
  <si>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</si>
  <si>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</si>
  <si>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</si>
  <si>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</si>
  <si>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</si>
  <si>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</si>
  <si>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</si>
  <si>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</si>
  <si>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</si>
  <si>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</si>
  <si>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</si>
  <si>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</si>
  <si>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</si>
  <si>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</si>
  <si>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</si>
  <si>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</si>
  <si>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</si>
  <si>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</si>
  <si>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</si>
  <si>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</si>
  <si>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</si>
  <si>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</si>
  <si>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</si>
  <si>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</si>
  <si>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</si>
  <si>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</si>
  <si>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</si>
  <si>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</si>
  <si>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</si>
  <si>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</si>
  <si>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</si>
  <si>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</si>
  <si>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</si>
  <si>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</si>
  <si>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</si>
  <si>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</si>
  <si>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</si>
  <si>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</si>
  <si>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</si>
  <si>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</si>
  <si>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</si>
  <si>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</si>
  <si>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</si>
  <si>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</si>
  <si>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</si>
  <si>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</si>
  <si>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</si>
  <si>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</si>
  <si>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</si>
  <si>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</si>
  <si>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</si>
  <si>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</si>
  <si>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</si>
  <si>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</si>
  <si>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</si>
  <si>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</si>
  <si>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</si>
  <si>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</si>
  <si>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</si>
  <si>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</si>
  <si>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</si>
  <si>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</si>
  <si>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</si>
  <si>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</si>
  <si>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</si>
  <si>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</si>
  <si>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</si>
  <si>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</si>
  <si>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</si>
  <si>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</si>
  <si>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</si>
  <si>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</si>
  <si>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</si>
  <si>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</si>
  <si>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</si>
  <si>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</si>
  <si>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</si>
  <si>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</si>
  <si>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</si>
  <si>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</si>
  <si>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</si>
  <si>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</si>
  <si>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</si>
  <si>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</si>
  <si>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</si>
  <si>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</si>
  <si>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</si>
  <si>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</si>
  <si>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</si>
  <si>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</si>
  <si>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</si>
  <si>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</si>
  <si>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</si>
  <si>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</si>
  <si>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</si>
  <si>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</si>
  <si>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</si>
  <si>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</si>
  <si>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</si>
  <si>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</si>
  <si>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</si>
  <si>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</si>
  <si>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</si>
  <si>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</si>
  <si>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</si>
  <si>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</si>
  <si>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</si>
  <si>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</si>
  <si>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</si>
  <si>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</si>
  <si>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</si>
  <si>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</si>
  <si>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</si>
  <si>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</si>
  <si>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</si>
  <si>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</si>
  <si>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</si>
  <si>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</si>
  <si>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</si>
  <si>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</si>
  <si>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</si>
  <si>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</si>
  <si>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</si>
  <si>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</si>
  <si>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</si>
  <si>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</si>
  <si>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</si>
  <si>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</si>
  <si>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</si>
  <si>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</si>
  <si>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</si>
  <si>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</si>
  <si>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</si>
  <si>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</si>
  <si>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</si>
  <si>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</si>
  <si>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</si>
  <si>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</si>
  <si>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</si>
  <si>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</si>
  <si>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</si>
  <si>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</si>
  <si>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</si>
  <si>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</si>
  <si>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</si>
  <si>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</si>
  <si>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</si>
  <si>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</si>
  <si>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</si>
  <si>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</si>
  <si>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</si>
  <si>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</si>
  <si>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</si>
  <si>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</si>
  <si>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</si>
  <si>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</si>
  <si>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</si>
  <si>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</si>
  <si>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</si>
  <si>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</si>
  <si>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</si>
  <si>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</si>
  <si>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</si>
  <si>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</si>
  <si>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</si>
  <si>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</si>
  <si>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</si>
  <si>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</si>
  <si>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</si>
  <si>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</si>
  <si>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</si>
  <si>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</si>
  <si>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</si>
  <si>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</si>
  <si>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</si>
  <si>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</si>
  <si>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</si>
  <si>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</si>
  <si>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</si>
  <si>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</si>
  <si>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</si>
  <si>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</si>
  <si>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</si>
  <si>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</si>
  <si>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</si>
  <si>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</si>
  <si>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</si>
  <si>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</si>
  <si>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</si>
  <si>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</si>
  <si>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</si>
  <si>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</si>
  <si>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</si>
  <si>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</si>
  <si>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</si>
  <si>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</si>
  <si>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</si>
  <si>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</si>
  <si>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</si>
  <si>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</si>
  <si>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</si>
  <si>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</si>
  <si>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</si>
  <si>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</si>
  <si>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</si>
  <si>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</si>
  <si>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</si>
  <si>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</si>
  <si>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</si>
  <si>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</si>
  <si>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</si>
  <si>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</si>
  <si>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</si>
  <si>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</si>
  <si>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</si>
  <si>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</si>
  <si>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</si>
  <si>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</si>
  <si>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</si>
  <si>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</si>
  <si>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</si>
  <si>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</si>
  <si>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</si>
  <si>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</si>
  <si>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</si>
  <si>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</si>
  <si>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</si>
  <si>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</si>
  <si>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</si>
  <si>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</si>
  <si>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</si>
  <si>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</si>
  <si>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</si>
  <si>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</si>
  <si>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</si>
  <si>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</si>
  <si>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</si>
  <si>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</si>
  <si>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</si>
  <si>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</si>
  <si>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</si>
  <si>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</si>
  <si>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</si>
  <si>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</si>
  <si>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</si>
  <si>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</si>
  <si>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</si>
  <si>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</si>
  <si>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</si>
  <si>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</si>
  <si>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</si>
  <si>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</si>
  <si>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</si>
  <si>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</si>
  <si>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</si>
  <si>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</si>
  <si>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</si>
  <si>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</si>
  <si>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</si>
  <si>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</si>
  <si>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</si>
  <si>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</si>
  <si>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</si>
  <si>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</si>
  <si>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</si>
  <si>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</si>
  <si>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</si>
  <si>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</si>
  <si>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</si>
  <si>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</si>
  <si>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</si>
  <si>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</si>
  <si>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</si>
  <si>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</si>
  <si>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</si>
  <si>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</si>
  <si>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</si>
  <si>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</si>
  <si>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</si>
  <si>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</si>
  <si>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</si>
  <si>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</si>
  <si>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</si>
  <si>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</si>
  <si>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</si>
  <si>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</si>
  <si>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</si>
  <si>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</si>
  <si>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</si>
  <si>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</si>
  <si>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</si>
  <si>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</si>
  <si>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</si>
  <si>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</si>
  <si>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</si>
  <si>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</si>
  <si>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</si>
  <si>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</si>
  <si>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</si>
  <si>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</si>
  <si>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</si>
  <si>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</si>
  <si>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</si>
  <si>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</si>
  <si>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</si>
  <si>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</si>
  <si>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</si>
  <si>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</si>
  <si>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</si>
  <si>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</si>
  <si>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</si>
  <si>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</si>
  <si>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</si>
  <si>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</si>
  <si>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</si>
  <si>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</si>
  <si>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</si>
  <si>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</si>
  <si>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</si>
  <si>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</si>
  <si>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</si>
  <si>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</si>
  <si>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</si>
  <si>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</si>
  <si>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</si>
  <si>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</si>
  <si>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</si>
  <si>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</si>
  <si>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</si>
  <si>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</si>
  <si>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</si>
  <si>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</si>
  <si>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</si>
  <si>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</si>
  <si>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</si>
  <si>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</si>
  <si>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</si>
  <si>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</si>
  <si>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</si>
  <si>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</si>
  <si>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</si>
  <si>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</si>
  <si>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</si>
  <si>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</si>
  <si>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</si>
  <si>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</si>
  <si>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</si>
  <si>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</si>
  <si>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</si>
  <si>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</si>
  <si>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</si>
  <si>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</si>
  <si>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</si>
  <si>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</si>
  <si>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</si>
  <si>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</si>
  <si>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</si>
  <si>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</si>
  <si>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</si>
  <si>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</si>
  <si>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</si>
  <si>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</si>
  <si>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</si>
  <si>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</si>
  <si>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</si>
  <si>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</si>
  <si>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</si>
  <si>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</si>
  <si>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</si>
  <si>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</si>
  <si>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</si>
  <si>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</si>
  <si>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</si>
  <si>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</si>
  <si>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</si>
  <si>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</si>
  <si>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</si>
  <si>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</si>
  <si>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</si>
  <si>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</si>
  <si>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</si>
  <si>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</si>
  <si>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</si>
  <si>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</si>
  <si>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</si>
  <si>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</si>
  <si>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</si>
  <si>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</si>
  <si>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</si>
  <si>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</si>
  <si>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</si>
  <si>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</si>
  <si>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</si>
  <si>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</si>
  <si>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</si>
  <si>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</si>
  <si>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</si>
  <si>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</si>
  <si>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</si>
  <si>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</si>
  <si>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</si>
  <si>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</si>
  <si>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</si>
  <si>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</si>
  <si>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</si>
  <si>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</si>
  <si>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</si>
  <si>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</si>
  <si>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</si>
  <si>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</si>
  <si>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</si>
  <si>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</si>
  <si>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</si>
  <si>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</si>
  <si>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</si>
  <si>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</si>
  <si>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</si>
  <si>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</si>
  <si>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</si>
  <si>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</si>
  <si>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</si>
  <si>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</si>
  <si>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</si>
  <si>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</si>
  <si>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</si>
  <si>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</si>
  <si>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</si>
  <si>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</si>
  <si>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</si>
  <si>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</si>
  <si>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</si>
  <si>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</si>
  <si>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</si>
  <si>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</si>
  <si>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</si>
  <si>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</si>
  <si>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</si>
  <si>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</si>
  <si>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</si>
  <si>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</si>
  <si>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</si>
  <si>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</si>
  <si>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</si>
  <si>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</si>
  <si>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</si>
  <si>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</si>
  <si>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</si>
  <si>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</si>
  <si>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</si>
  <si>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</si>
  <si>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</si>
  <si>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</si>
  <si>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</si>
  <si>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</si>
  <si>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</si>
  <si>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</si>
  <si>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</si>
  <si>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</si>
  <si>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</si>
  <si>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</si>
  <si>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</si>
  <si>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</si>
  <si>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</si>
  <si>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</si>
  <si>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</si>
  <si>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</si>
  <si>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</si>
  <si>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</si>
  <si>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</si>
  <si>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</si>
  <si>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</si>
  <si>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</si>
  <si>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</si>
  <si>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</si>
  <si>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</si>
  <si>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</si>
  <si>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</si>
  <si>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</si>
  <si>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</si>
  <si>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</si>
  <si>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</si>
  <si>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</si>
  <si>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</si>
  <si>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</si>
  <si>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</si>
  <si>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</si>
  <si>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</si>
  <si>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</si>
  <si>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</si>
  <si>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</si>
  <si>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</si>
  <si>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</si>
  <si>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</si>
  <si>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</si>
  <si>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</si>
  <si>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</si>
  <si>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</si>
  <si>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</si>
  <si>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</si>
  <si>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</si>
  <si>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</si>
  <si>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</si>
  <si>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</si>
  <si>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</si>
  <si>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</si>
  <si>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</si>
  <si>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</si>
  <si>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</si>
  <si>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</si>
  <si>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</si>
  <si>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</si>
  <si>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</si>
  <si>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</si>
  <si>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</si>
  <si>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</si>
  <si>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</si>
  <si>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</si>
  <si>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</si>
  <si>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</si>
  <si>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</si>
  <si>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</si>
  <si>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</si>
  <si>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</si>
  <si>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</si>
  <si>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</si>
  <si>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</si>
  <si>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</si>
  <si>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</si>
  <si>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</si>
  <si>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</si>
  <si>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</si>
  <si>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</si>
  <si>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</si>
  <si>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</si>
  <si>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</si>
  <si>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</si>
  <si>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</si>
  <si>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</si>
  <si>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</si>
  <si>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</si>
  <si>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</si>
  <si>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</si>
  <si>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</si>
  <si>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</si>
  <si>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</si>
  <si>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</si>
  <si>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</si>
  <si>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</si>
  <si>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</si>
  <si>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</si>
  <si>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</si>
  <si>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</si>
  <si>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</si>
  <si>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</si>
  <si>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</si>
  <si>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</si>
  <si>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</si>
  <si>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</si>
  <si>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</si>
  <si>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</si>
  <si>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</si>
  <si>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</si>
  <si>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</si>
  <si>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</si>
  <si>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</si>
  <si>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</si>
  <si>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</si>
  <si>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</si>
  <si>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</si>
  <si>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</si>
  <si>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</si>
  <si>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</si>
  <si>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</si>
  <si>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</si>
  <si>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</si>
  <si>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</si>
  <si>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</si>
  <si>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</si>
  <si>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</si>
  <si>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</si>
  <si>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</si>
  <si>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</si>
  <si>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</si>
  <si>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</si>
  <si>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</si>
  <si>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</si>
  <si>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</si>
  <si>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</si>
  <si>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</si>
  <si>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</si>
  <si>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</si>
  <si>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</si>
  <si>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</si>
  <si>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</si>
  <si>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</si>
  <si>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</si>
  <si>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</si>
  <si>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</si>
  <si>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</si>
  <si>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</si>
  <si>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</si>
  <si>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</si>
  <si>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</si>
  <si>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</si>
  <si>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</si>
  <si>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</si>
  <si>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</si>
  <si>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</si>
  <si>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</si>
  <si>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</si>
  <si>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</si>
  <si>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</si>
  <si>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</si>
  <si>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</si>
  <si>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</si>
  <si>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</si>
  <si>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</si>
  <si>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</si>
  <si>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</si>
  <si>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</si>
  <si>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</si>
  <si>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</si>
  <si>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</si>
  <si>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</si>
  <si>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</si>
  <si>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</si>
  <si>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</si>
  <si>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</si>
  <si>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</si>
  <si>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</si>
  <si>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</si>
  <si>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</si>
  <si>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</si>
  <si>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</si>
  <si>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</si>
  <si>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</si>
  <si>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</si>
  <si>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</si>
  <si>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</si>
  <si>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</si>
  <si>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</si>
  <si>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</si>
  <si>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</si>
  <si>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</si>
  <si>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</si>
  <si>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</si>
  <si>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</si>
  <si>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</si>
  <si>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</si>
  <si>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</si>
  <si>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</si>
  <si>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</si>
  <si>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</si>
  <si>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</si>
  <si>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</si>
  <si>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</si>
  <si>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</si>
  <si>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</si>
  <si>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</si>
  <si>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</si>
  <si>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</si>
  <si>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</si>
  <si>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</si>
  <si>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</si>
  <si>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</si>
  <si>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</si>
  <si>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</si>
  <si>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</si>
  <si>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</si>
  <si>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</si>
  <si>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</si>
  <si>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</si>
  <si>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</si>
  <si>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</si>
  <si>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</si>
  <si>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</si>
  <si>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</si>
  <si>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</si>
  <si>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</si>
  <si>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</si>
  <si>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</si>
  <si>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</si>
  <si>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</si>
  <si>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</si>
  <si>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</si>
  <si>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</si>
  <si>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</si>
  <si>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</si>
  <si>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</si>
  <si>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</si>
  <si>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</si>
  <si>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</si>
  <si>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</si>
  <si>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</si>
  <si>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</si>
  <si>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</si>
  <si>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</si>
  <si>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</si>
  <si>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</si>
  <si>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</si>
  <si>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</si>
  <si>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</si>
  <si>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</si>
  <si>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</si>
  <si>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</si>
  <si>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</si>
  <si>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</si>
  <si>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</si>
  <si>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</si>
  <si>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</si>
  <si>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</si>
  <si>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</si>
  <si>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</si>
  <si>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</si>
  <si>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</si>
  <si>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</si>
  <si>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</si>
  <si>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</si>
  <si>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</si>
  <si>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</si>
  <si>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</si>
  <si>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</si>
  <si>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</si>
  <si>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</si>
  <si>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</si>
  <si>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</si>
  <si>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</si>
  <si>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</si>
  <si>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</si>
  <si>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</si>
  <si>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</si>
  <si>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</si>
  <si>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</si>
  <si>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</si>
  <si>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</si>
  <si>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</si>
  <si>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</si>
  <si>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</si>
  <si>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</si>
  <si>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</si>
  <si>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</si>
  <si>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</si>
  <si>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</si>
  <si>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</si>
  <si>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</si>
  <si>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</si>
  <si>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</si>
  <si>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</si>
  <si>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</si>
  <si>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</si>
  <si>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</si>
  <si>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</si>
  <si>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</si>
  <si>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</si>
  <si>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</si>
  <si>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</si>
  <si>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</si>
  <si>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</si>
  <si>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</si>
  <si>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</si>
  <si>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</si>
  <si>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</si>
  <si>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</si>
  <si>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</si>
  <si>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</si>
  <si>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</si>
  <si>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</si>
  <si>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</si>
  <si>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</si>
  <si>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</si>
  <si>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</si>
  <si>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</si>
  <si>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</si>
  <si>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</si>
  <si>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</si>
  <si>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</si>
  <si>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</si>
  <si>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</si>
  <si>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</si>
  <si>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</si>
  <si>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</si>
  <si>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</si>
  <si>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</si>
  <si>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</si>
  <si>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</si>
  <si>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</si>
  <si>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</si>
  <si>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</si>
  <si>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</si>
  <si>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</si>
  <si>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</si>
  <si>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</si>
  <si>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</si>
  <si>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</si>
  <si>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</si>
  <si>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</si>
  <si>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</si>
  <si>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</si>
  <si>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</si>
  <si>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</si>
  <si>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</si>
  <si>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</si>
  <si>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</si>
  <si>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</si>
  <si>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</si>
  <si>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</si>
  <si>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</si>
  <si>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</si>
  <si>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</si>
  <si>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</si>
  <si>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</si>
  <si>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</si>
  <si>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</si>
  <si>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</si>
  <si>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</si>
  <si>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</si>
  <si>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</si>
  <si>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</si>
  <si>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</si>
  <si>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</si>
  <si>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</si>
  <si>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</si>
  <si>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</si>
  <si>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</si>
  <si>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</si>
  <si>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</si>
  <si>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</si>
  <si>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</si>
  <si>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</si>
  <si>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</si>
  <si>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</si>
  <si>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</si>
  <si>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</si>
  <si>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</si>
  <si>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</si>
  <si>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</si>
  <si>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</si>
  <si>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</si>
  <si>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</si>
  <si>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</si>
  <si>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</si>
  <si>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</si>
  <si>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</si>
  <si>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</si>
  <si>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</si>
  <si>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</si>
  <si>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</si>
  <si>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</si>
  <si>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</si>
  <si>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</si>
  <si>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</si>
  <si>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</si>
  <si>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</si>
  <si>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</si>
  <si>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</si>
  <si>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</si>
  <si>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</si>
  <si>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</si>
  <si>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</si>
  <si>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</si>
  <si>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</si>
  <si>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</si>
  <si>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</si>
  <si>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</si>
  <si>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</si>
  <si>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</si>
  <si>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</si>
  <si>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</si>
  <si>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</si>
  <si>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</si>
  <si>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</si>
  <si>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</si>
  <si>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</si>
  <si>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</si>
  <si>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</si>
  <si>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</si>
  <si>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</si>
  <si>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</si>
  <si>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</si>
  <si>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</si>
  <si>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</si>
  <si>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</si>
  <si>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</si>
  <si>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</si>
  <si>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</si>
  <si>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</si>
  <si>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</si>
  <si>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</si>
  <si>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</si>
  <si>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</si>
  <si>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</si>
  <si>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</si>
  <si>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</si>
  <si>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</si>
  <si>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</si>
  <si>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</si>
  <si>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</si>
  <si>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</si>
  <si>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</si>
  <si>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</si>
  <si>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</si>
  <si>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</si>
  <si>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</si>
  <si>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</si>
  <si>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</si>
  <si>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</si>
  <si>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</si>
  <si>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</si>
  <si>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</si>
  <si>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</si>
  <si>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</si>
  <si>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</si>
  <si>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</si>
  <si>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</si>
  <si>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</si>
  <si>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</si>
  <si>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</si>
  <si>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</si>
  <si>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</si>
  <si>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</si>
  <si>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</si>
  <si>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</si>
  <si>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</si>
  <si>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</si>
  <si>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</si>
  <si>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</si>
  <si>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</si>
  <si>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</si>
  <si>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</si>
  <si>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</si>
  <si>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</si>
  <si>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</si>
  <si>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</si>
  <si>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</si>
  <si>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</si>
  <si>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</si>
  <si>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</si>
  <si>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</si>
  <si>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</si>
  <si>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</si>
  <si>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</si>
  <si>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</si>
  <si>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</si>
  <si>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</si>
  <si>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</si>
  <si>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</si>
  <si>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</si>
  <si>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</si>
  <si>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</si>
  <si>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</si>
  <si>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</si>
  <si>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</si>
  <si>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</si>
  <si>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</si>
  <si>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</si>
  <si>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</si>
  <si>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</si>
  <si>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</si>
  <si>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</si>
  <si>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</si>
  <si>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</si>
  <si>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</si>
  <si>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</si>
  <si>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</si>
  <si>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</si>
  <si>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</si>
  <si>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</si>
  <si>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</si>
  <si>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</si>
  <si>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</si>
  <si>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</si>
  <si>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</si>
  <si>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</si>
  <si>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</si>
  <si>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</si>
  <si>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</si>
  <si>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</si>
  <si>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</si>
  <si>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</si>
  <si>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</si>
  <si>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</si>
  <si>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</si>
  <si>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</si>
  <si>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</si>
  <si>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</si>
  <si>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</si>
  <si>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</si>
  <si>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</si>
  <si>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</si>
  <si>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</si>
  <si>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</si>
  <si>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</si>
  <si>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</si>
  <si>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</si>
  <si>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</si>
  <si>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</si>
  <si>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</si>
  <si>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</si>
  <si>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</si>
  <si>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</si>
  <si>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</si>
  <si>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</si>
  <si>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</si>
  <si>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</si>
  <si>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</si>
  <si>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</si>
  <si>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</si>
  <si>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</si>
  <si>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</si>
  <si>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</si>
  <si>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</si>
  <si>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</si>
  <si>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</si>
  <si>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</si>
  <si>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</si>
  <si>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</si>
  <si>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</si>
  <si>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</si>
  <si>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</si>
  <si>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</si>
  <si>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</si>
  <si>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</si>
  <si>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</si>
  <si>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</si>
  <si>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</si>
  <si>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</si>
  <si>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</si>
  <si>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</si>
  <si>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</si>
  <si>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</si>
  <si>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</si>
  <si>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</si>
  <si>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</si>
  <si>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</si>
  <si>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</si>
  <si>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</si>
  <si>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</si>
  <si>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</si>
  <si>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</si>
  <si>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</si>
  <si>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</si>
  <si>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</si>
  <si>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</si>
  <si>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</si>
  <si>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</si>
  <si>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</si>
  <si>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</si>
  <si>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</si>
  <si>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</si>
  <si>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</si>
  <si>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</si>
  <si>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</si>
  <si>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</si>
  <si>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</si>
  <si>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</si>
  <si>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</si>
  <si>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</si>
  <si>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</si>
  <si>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</si>
  <si>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</si>
  <si>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</si>
  <si>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</si>
  <si>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</si>
  <si>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</si>
  <si>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</si>
  <si>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</si>
  <si>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</si>
  <si>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</si>
  <si>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</si>
  <si>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</si>
  <si>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</si>
  <si>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</si>
  <si>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</si>
  <si>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</si>
  <si>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</si>
  <si>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</si>
  <si>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</si>
  <si>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</si>
  <si>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</si>
  <si>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</si>
  <si>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</si>
  <si>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</si>
  <si>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</si>
  <si>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</si>
  <si>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</si>
  <si>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</si>
  <si>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</si>
  <si>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</si>
  <si>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</si>
  <si>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</si>
  <si>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</si>
  <si>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</si>
  <si>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</si>
  <si>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</si>
  <si>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</si>
  <si>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</si>
  <si>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</si>
  <si>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</si>
  <si>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</si>
  <si>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</si>
  <si>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</si>
  <si>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</si>
  <si>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</si>
  <si>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</si>
  <si>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</si>
  <si>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</si>
  <si>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</si>
  <si>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</si>
  <si>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</si>
  <si>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</si>
  <si>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</si>
  <si>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</si>
  <si>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</si>
  <si>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</si>
  <si>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</si>
  <si>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</si>
  <si>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</si>
  <si>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</si>
  <si>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</si>
  <si>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</si>
  <si>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</si>
  <si>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</si>
  <si>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</si>
  <si>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</si>
  <si>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</si>
  <si>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</si>
  <si>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</si>
  <si>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</si>
  <si>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</si>
  <si>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</si>
  <si>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</si>
  <si>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</si>
  <si>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</si>
  <si>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</si>
  <si>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</si>
  <si>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</si>
  <si>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</si>
  <si>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</si>
  <si>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</si>
  <si>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</si>
  <si>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</si>
  <si>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</si>
  <si>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</si>
  <si>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</si>
  <si>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</si>
  <si>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</si>
  <si>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</si>
  <si>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</si>
  <si>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</si>
  <si>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</si>
  <si>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</si>
  <si>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</si>
  <si>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</si>
  <si>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</si>
  <si>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</si>
  <si>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</si>
  <si>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</si>
  <si>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</si>
  <si>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</si>
  <si>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</si>
  <si>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</si>
  <si>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</si>
  <si>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</si>
  <si>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</si>
  <si>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</si>
  <si>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</si>
  <si>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</si>
  <si>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</si>
  <si>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</si>
  <si>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</si>
  <si>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</si>
  <si>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</si>
  <si>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</si>
  <si>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</si>
  <si>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</si>
  <si>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</si>
  <si>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</si>
  <si>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</si>
  <si>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</si>
  <si>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</si>
  <si>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</si>
  <si>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</si>
  <si>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</si>
  <si>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</si>
  <si>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</si>
  <si>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</si>
  <si>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</si>
  <si>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</si>
  <si>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</si>
  <si>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</si>
  <si>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</si>
  <si>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</si>
  <si>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</si>
  <si>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</si>
  <si>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</si>
  <si>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</si>
  <si>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</si>
  <si>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</si>
  <si>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</si>
  <si>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</si>
  <si>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</si>
  <si>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</si>
  <si>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</si>
  <si>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</si>
  <si>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</si>
  <si>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</si>
  <si>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</si>
  <si>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</si>
  <si>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</si>
  <si>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</si>
  <si>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</si>
  <si>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</si>
  <si>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</si>
  <si>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</si>
  <si>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</si>
  <si>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</si>
  <si>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</si>
  <si>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</si>
  <si>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</si>
  <si>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</si>
  <si>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</si>
  <si>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</si>
  <si>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</si>
  <si>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</si>
  <si>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</si>
  <si>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</si>
  <si>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</si>
  <si>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</si>
  <si>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</si>
  <si>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</si>
  <si>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</si>
  <si>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</si>
  <si>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</si>
  <si>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</si>
  <si>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</si>
  <si>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</si>
  <si>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</si>
  <si>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</si>
  <si>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</si>
  <si>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</si>
  <si>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</si>
  <si>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</si>
  <si>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</si>
  <si>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</si>
  <si>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</si>
  <si>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</si>
  <si>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</si>
  <si>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</si>
  <si>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</si>
  <si>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</si>
  <si>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</si>
  <si>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</si>
  <si>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</si>
  <si>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</si>
  <si>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</si>
  <si>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</si>
  <si>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</si>
  <si>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</si>
  <si>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</si>
  <si>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</si>
  <si>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</si>
  <si>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</si>
  <si>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</si>
  <si>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</si>
  <si>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</si>
  <si>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</si>
  <si>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</si>
  <si>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</si>
  <si>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</si>
  <si>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</si>
  <si>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</si>
  <si>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</si>
  <si>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</si>
  <si>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</si>
  <si>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</si>
  <si>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</si>
  <si>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</si>
  <si>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</si>
  <si>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</si>
  <si>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</si>
  <si>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</si>
  <si>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</si>
  <si>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</si>
  <si>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</si>
  <si>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</si>
  <si>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</si>
  <si>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</si>
  <si>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</si>
  <si>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</si>
  <si>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</si>
  <si>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</si>
  <si>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</si>
  <si>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</si>
  <si>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</si>
  <si>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</si>
  <si>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</si>
  <si>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</si>
  <si>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</si>
  <si>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</si>
  <si>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</si>
  <si>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</si>
  <si>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</si>
  <si>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</si>
  <si>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</si>
  <si>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</si>
  <si>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</si>
  <si>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</si>
  <si>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</si>
  <si>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</si>
  <si>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</si>
  <si>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</si>
  <si>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</si>
  <si>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</si>
  <si>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</si>
  <si>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</si>
  <si>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</si>
  <si>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</si>
  <si>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</si>
  <si>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</si>
  <si>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</si>
  <si>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</si>
  <si>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</si>
  <si>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</si>
  <si>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</si>
  <si>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</si>
  <si>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</si>
  <si>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</si>
  <si>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</si>
  <si>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</si>
  <si>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</si>
  <si>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</si>
  <si>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</si>
  <si>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</si>
  <si>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</si>
  <si>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</si>
  <si>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</si>
  <si>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</si>
  <si>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</si>
  <si>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</si>
  <si>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</si>
  <si>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</si>
  <si>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</si>
  <si>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</si>
  <si>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</si>
  <si>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</si>
  <si>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</si>
  <si>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</si>
  <si>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</si>
  <si>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</si>
  <si>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</si>
  <si>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</si>
  <si>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</si>
  <si>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</si>
  <si>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</si>
  <si>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</si>
  <si>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</si>
  <si>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</si>
  <si>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</si>
  <si>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</si>
  <si>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</si>
  <si>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</si>
  <si>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</si>
  <si>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</si>
  <si>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</si>
  <si>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</si>
  <si>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</si>
  <si>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</si>
  <si>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</si>
  <si>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</si>
  <si>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</si>
  <si>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</si>
  <si>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</si>
  <si>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</si>
  <si>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</si>
  <si>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</si>
  <si>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</si>
  <si>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</si>
  <si>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</si>
  <si>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</si>
  <si>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</si>
  <si>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</si>
  <si>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</si>
  <si>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</si>
  <si>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</si>
  <si>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</si>
  <si>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</si>
  <si>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</si>
  <si>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</si>
  <si>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</si>
  <si>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</si>
  <si>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</si>
  <si>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</si>
  <si>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</si>
  <si>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</si>
  <si>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</si>
  <si>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</si>
  <si>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</si>
  <si>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</si>
  <si>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</si>
  <si>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</si>
  <si>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</si>
  <si>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</si>
  <si>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</si>
  <si>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</si>
  <si>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</si>
  <si>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</si>
  <si>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</si>
  <si>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</si>
  <si>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</si>
  <si>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</si>
  <si>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</si>
  <si>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</si>
  <si>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</si>
  <si>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</si>
  <si>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</si>
  <si>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</si>
  <si>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</si>
  <si>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</si>
  <si>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</si>
  <si>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</si>
  <si>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</si>
  <si>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</si>
  <si>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</si>
  <si>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</si>
  <si>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</si>
  <si>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</si>
  <si>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</si>
  <si>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</si>
  <si>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</si>
  <si>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</si>
  <si>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</si>
  <si>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</si>
  <si>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</si>
  <si>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</si>
  <si>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</si>
  <si>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</si>
  <si>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</si>
  <si>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</si>
  <si>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</si>
  <si>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</si>
  <si>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</si>
  <si>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</si>
  <si>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</si>
  <si>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</si>
  <si>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</si>
  <si>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</si>
  <si>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</si>
  <si>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</si>
  <si>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</si>
  <si>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</si>
  <si>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</si>
  <si>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</si>
  <si>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</si>
  <si>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</si>
  <si>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</si>
  <si>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</si>
  <si>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</si>
  <si>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</si>
  <si>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</si>
  <si>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</si>
  <si>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</si>
  <si>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</si>
  <si>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</si>
  <si>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</si>
  <si>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</si>
  <si>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</si>
  <si>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</si>
  <si>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</si>
  <si>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</si>
  <si>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</si>
  <si>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</si>
  <si>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</si>
  <si>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</si>
  <si>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</si>
  <si>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</si>
  <si>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</si>
  <si>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</si>
  <si>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</si>
  <si>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</si>
  <si>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</si>
  <si>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</si>
  <si>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</si>
  <si>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</si>
  <si>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</si>
  <si>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</si>
  <si>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</si>
  <si>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</si>
  <si>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</si>
  <si>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</si>
  <si>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</si>
  <si>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</si>
  <si>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</si>
  <si>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</si>
  <si>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</si>
  <si>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</si>
  <si>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</si>
  <si>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</si>
  <si>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</si>
  <si>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</si>
  <si>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</si>
  <si>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</si>
  <si>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</si>
  <si>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</si>
  <si>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</si>
  <si>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</si>
  <si>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</si>
  <si>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</si>
  <si>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</si>
  <si>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</si>
  <si>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</si>
  <si>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</si>
  <si>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</si>
  <si>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</si>
  <si>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</si>
  <si>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</si>
  <si>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</si>
  <si>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</si>
  <si>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</si>
  <si>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</si>
  <si>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</si>
  <si>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</si>
  <si>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</si>
  <si>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</si>
  <si>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</si>
  <si>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</si>
  <si>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</si>
  <si>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</si>
  <si>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</si>
  <si>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</si>
  <si>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</si>
  <si>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</si>
  <si>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</si>
  <si>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</si>
  <si>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</si>
  <si>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</si>
  <si>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</si>
  <si>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</si>
  <si>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</si>
  <si>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</si>
  <si>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</si>
  <si>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</si>
  <si>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</si>
  <si>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</si>
  <si>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</si>
  <si>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</si>
  <si>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</si>
  <si>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</si>
  <si>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</si>
  <si>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</si>
  <si>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</si>
  <si>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</si>
  <si>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</si>
  <si>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</si>
  <si>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</si>
  <si>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</si>
  <si>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</si>
  <si>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</si>
  <si>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</si>
  <si>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</si>
  <si>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</si>
  <si>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</si>
  <si>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</si>
  <si>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</si>
  <si>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</si>
  <si>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</si>
  <si>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</si>
  <si>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</si>
  <si>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</si>
  <si>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</si>
  <si>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</si>
  <si>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</si>
  <si>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</si>
  <si>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</si>
  <si>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</si>
  <si>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</si>
  <si>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</si>
  <si>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</si>
  <si>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</si>
  <si>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</si>
  <si>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</si>
  <si>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</si>
  <si>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</si>
  <si>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</si>
  <si>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</si>
  <si>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</si>
  <si>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</si>
  <si>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</si>
  <si>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</si>
  <si>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</si>
  <si>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</si>
  <si>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</si>
  <si>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</si>
  <si>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</si>
  <si>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</si>
  <si>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</si>
  <si>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</si>
  <si>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</si>
  <si>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</si>
  <si>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</si>
  <si>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</si>
  <si>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</si>
  <si>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</si>
  <si>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</si>
  <si>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</si>
  <si>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</si>
  <si>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</si>
  <si>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</si>
  <si>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</si>
  <si>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</si>
  <si>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</si>
  <si>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</si>
  <si>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</si>
  <si>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</si>
  <si>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</si>
  <si>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</si>
  <si>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</si>
  <si>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</si>
  <si>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</si>
  <si>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</si>
  <si>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</si>
  <si>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</si>
  <si>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</si>
  <si>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</si>
  <si>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</si>
  <si>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</si>
  <si>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</si>
  <si>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</si>
  <si>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</si>
  <si>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</si>
  <si>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</si>
  <si>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</si>
  <si>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</si>
  <si>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</si>
  <si>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</si>
  <si>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</si>
  <si>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</si>
  <si>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</si>
  <si>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</si>
  <si>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</si>
  <si>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</si>
  <si>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</si>
  <si>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</si>
  <si>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</si>
  <si>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</si>
  <si>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</si>
  <si>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</si>
  <si>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</si>
  <si>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</si>
  <si>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</si>
  <si>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</si>
  <si>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</si>
  <si>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</si>
  <si>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</si>
  <si>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</si>
  <si>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</si>
  <si>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</si>
  <si>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</si>
  <si>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</si>
  <si>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</si>
  <si>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</si>
  <si>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</si>
  <si>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</si>
  <si>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</si>
  <si>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</si>
  <si>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</si>
  <si>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</si>
  <si>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</si>
  <si>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</si>
  <si>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</si>
  <si>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</si>
  <si>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</si>
  <si>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</si>
  <si>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</si>
  <si>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</si>
  <si>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</si>
  <si>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</si>
  <si>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</si>
  <si>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</si>
  <si>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</si>
  <si>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</si>
  <si>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</si>
  <si>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</si>
  <si>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</si>
  <si>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</si>
  <si>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</si>
  <si>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</si>
  <si>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</si>
  <si>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</si>
  <si>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</si>
  <si>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</si>
  <si>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</si>
  <si>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</si>
  <si>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</si>
  <si>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</si>
  <si>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</si>
  <si>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</si>
  <si>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</si>
  <si>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</si>
  <si>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</si>
  <si>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</si>
  <si>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</si>
  <si>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</si>
  <si>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</si>
  <si>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</si>
  <si>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</si>
  <si>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</si>
  <si>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</si>
  <si>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</si>
  <si>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</si>
  <si>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</si>
  <si>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</si>
  <si>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</si>
  <si>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</si>
  <si>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</si>
  <si>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</si>
  <si>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</si>
  <si>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</si>
  <si>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</si>
  <si>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</si>
  <si>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</si>
  <si>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</si>
  <si>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</si>
  <si>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</si>
  <si>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</si>
  <si>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</si>
  <si>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</si>
  <si>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</si>
  <si>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</si>
  <si>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</si>
  <si>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</si>
  <si>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</si>
  <si>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</si>
  <si>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</si>
  <si>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</si>
  <si>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</si>
  <si>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</si>
  <si>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</si>
  <si>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</si>
  <si>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</si>
  <si>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</si>
  <si>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</si>
  <si>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</si>
  <si>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</si>
  <si>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</si>
  <si>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</si>
  <si>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</si>
  <si>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</si>
  <si>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</si>
  <si>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</si>
  <si>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</si>
  <si>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</si>
  <si>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</si>
  <si>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</si>
  <si>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</si>
  <si>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</si>
  <si>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</si>
  <si>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</si>
  <si>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</si>
  <si>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</si>
  <si>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</si>
  <si>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</si>
  <si>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</si>
  <si>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</si>
  <si>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</si>
  <si>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</si>
  <si>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</si>
  <si>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</si>
  <si>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</si>
  <si>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</si>
  <si>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</si>
  <si>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</si>
  <si>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</si>
  <si>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</si>
  <si>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</si>
  <si>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</si>
  <si>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</si>
  <si>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</si>
  <si>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</si>
  <si>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</si>
  <si>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</si>
  <si>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</si>
  <si>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</si>
  <si>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</si>
  <si>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</si>
  <si>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</si>
  <si>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</si>
  <si>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</si>
  <si>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</si>
  <si>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</si>
  <si>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</si>
  <si>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</si>
  <si>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</si>
  <si>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</si>
  <si>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</si>
  <si>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</si>
  <si>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</si>
  <si>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</si>
  <si>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</si>
  <si>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</si>
  <si>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</si>
  <si>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</si>
  <si>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</si>
  <si>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</si>
  <si>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</si>
  <si>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</si>
  <si>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</si>
  <si>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</si>
  <si>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</si>
  <si>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</si>
  <si>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</si>
  <si>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</si>
  <si>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</si>
  <si>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</si>
  <si>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</si>
  <si>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</si>
  <si>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</si>
  <si>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</si>
  <si>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</si>
  <si>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</si>
  <si>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</si>
  <si>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</si>
  <si>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</si>
  <si>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</si>
  <si>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</si>
  <si>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</si>
  <si>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</si>
  <si>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</si>
  <si>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</si>
  <si>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</si>
  <si>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</si>
  <si>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</si>
  <si>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</si>
  <si>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</si>
  <si>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</si>
  <si>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</si>
  <si>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</si>
  <si>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</si>
  <si>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</si>
  <si>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</si>
  <si>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</si>
  <si>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</si>
  <si>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</si>
  <si>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</si>
  <si>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</si>
  <si>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</si>
  <si>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</si>
  <si>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</si>
  <si>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</si>
  <si>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</si>
  <si>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</si>
  <si>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</si>
  <si>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</si>
  <si>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</si>
  <si>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</si>
  <si>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</si>
  <si>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</si>
  <si>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</si>
  <si>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</si>
  <si>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</si>
  <si>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</si>
  <si>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</si>
  <si>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</si>
  <si>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</si>
  <si>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</si>
  <si>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</si>
  <si>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</si>
  <si>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</si>
  <si>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</si>
  <si>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</si>
  <si>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</si>
  <si>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</si>
  <si>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</si>
  <si>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</si>
  <si>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</si>
  <si>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</si>
  <si>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</si>
  <si>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</si>
  <si>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</si>
  <si>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</si>
  <si>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</si>
  <si>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</si>
  <si>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</si>
  <si>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</si>
  <si>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</si>
  <si>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</si>
  <si>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</si>
  <si>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</si>
  <si>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</si>
  <si>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</si>
  <si>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</si>
  <si>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</si>
  <si>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</si>
  <si>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</si>
  <si>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</si>
  <si>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</si>
  <si>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</si>
  <si>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</si>
  <si>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</si>
  <si>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</si>
  <si>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</si>
  <si>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</si>
  <si>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</si>
  <si>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</si>
  <si>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</si>
  <si>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</si>
  <si>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</si>
  <si>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</si>
  <si>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</si>
  <si>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</si>
  <si>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</si>
  <si>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</si>
  <si>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</si>
  <si>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</si>
  <si>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</si>
  <si>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</si>
  <si>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</si>
  <si>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</si>
  <si>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</si>
  <si>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</si>
  <si>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</si>
  <si>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</si>
  <si>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</si>
  <si>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</si>
  <si>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</si>
  <si>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</si>
  <si>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</si>
  <si>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</si>
  <si>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</si>
  <si>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</si>
  <si>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</si>
  <si>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</si>
  <si>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</si>
  <si>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</si>
  <si>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</si>
  <si>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</si>
  <si>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</si>
  <si>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</si>
  <si>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</si>
  <si>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</si>
  <si>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</si>
  <si>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</si>
  <si>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</si>
  <si>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</si>
  <si>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</si>
  <si>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</si>
  <si>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</si>
  <si>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</si>
  <si>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</si>
  <si>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</si>
  <si>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</si>
  <si>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</si>
  <si>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</si>
  <si>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</si>
  <si>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</si>
  <si>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</si>
  <si>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</si>
  <si>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</si>
  <si>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</si>
  <si>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</si>
  <si>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</si>
  <si>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</si>
  <si>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</si>
  <si>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</si>
  <si>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</si>
  <si>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</si>
  <si>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</si>
  <si>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</si>
  <si>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</si>
  <si>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</si>
  <si>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</si>
  <si>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</si>
  <si>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</si>
  <si>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</si>
  <si>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</si>
  <si>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</si>
  <si>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</si>
  <si>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</si>
  <si>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</si>
  <si>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</si>
  <si>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</si>
  <si>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</si>
  <si>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</si>
  <si>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</si>
  <si>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</si>
  <si>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</si>
  <si>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</si>
  <si>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</si>
  <si>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</si>
  <si>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</si>
  <si>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</si>
  <si>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</si>
  <si>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</si>
  <si>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</si>
  <si>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</si>
  <si>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</si>
  <si>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</si>
  <si>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</si>
  <si>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</si>
  <si>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</si>
  <si>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</si>
  <si>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</si>
  <si>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</si>
  <si>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</si>
  <si>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</si>
  <si>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</si>
  <si>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</si>
  <si>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</si>
  <si>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</si>
  <si>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</si>
  <si>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</si>
  <si>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</si>
  <si>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</si>
  <si>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</si>
  <si>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</si>
  <si>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</si>
  <si>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</si>
  <si>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</si>
  <si>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</si>
  <si>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</si>
  <si>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</si>
  <si>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</si>
  <si>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</si>
  <si>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</si>
  <si>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</si>
  <si>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</si>
  <si>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</si>
  <si>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</si>
  <si>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</si>
  <si>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</si>
  <si>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</si>
  <si>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</si>
  <si>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</si>
  <si>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</si>
  <si>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</si>
  <si>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</si>
  <si>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</si>
  <si>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</si>
  <si>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</si>
  <si>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</si>
  <si>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</si>
  <si>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</si>
  <si>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</si>
  <si>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</si>
  <si>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</si>
  <si>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</si>
  <si>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</si>
  <si>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</si>
  <si>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</si>
  <si>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</si>
  <si>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</si>
  <si>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</si>
  <si>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</si>
  <si>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</si>
  <si>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</si>
  <si>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</si>
  <si>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</si>
  <si>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</si>
  <si>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</si>
  <si>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</si>
  <si>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</si>
  <si>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</si>
  <si>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</si>
  <si>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</si>
  <si>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</si>
  <si>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</si>
  <si>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</si>
  <si>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</si>
  <si>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</si>
  <si>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</si>
  <si>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</si>
  <si>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</si>
  <si>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</si>
  <si>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</si>
  <si>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</si>
  <si>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</si>
  <si>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</si>
  <si>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</si>
  <si>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</si>
  <si>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</si>
  <si>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</si>
  <si>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</si>
  <si>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</si>
  <si>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</si>
  <si>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</si>
  <si>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</si>
  <si>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</si>
  <si>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</si>
  <si>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</si>
  <si>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</si>
  <si>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</si>
  <si>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</si>
  <si>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</si>
  <si>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</si>
  <si>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</si>
  <si>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</si>
  <si>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</si>
  <si>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</si>
  <si>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</si>
  <si>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</si>
  <si>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</si>
  <si>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</si>
  <si>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</si>
  <si>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</si>
  <si>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</si>
  <si>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</si>
  <si>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</si>
  <si>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</si>
  <si>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</si>
  <si>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</si>
  <si>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</si>
  <si>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</si>
  <si>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</si>
  <si>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</si>
  <si>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</si>
  <si>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</si>
  <si>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</si>
  <si>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</si>
  <si>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</si>
  <si>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</si>
  <si>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</si>
  <si>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</si>
  <si>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</si>
  <si>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</si>
  <si>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</si>
  <si>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</si>
  <si>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</si>
  <si>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</si>
  <si>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</si>
  <si>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</si>
  <si>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</si>
  <si>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</si>
  <si>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</si>
  <si>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</si>
  <si>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</si>
  <si>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</si>
  <si>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</si>
  <si>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</si>
  <si>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</si>
  <si>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</si>
  <si>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</si>
  <si>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</si>
  <si>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</si>
  <si>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</si>
  <si>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</si>
  <si>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</si>
  <si>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</si>
  <si>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</si>
  <si>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</si>
  <si>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</si>
  <si>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</si>
  <si>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</si>
  <si>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</si>
  <si>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</si>
  <si>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</si>
  <si>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</si>
  <si>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</si>
  <si>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</si>
  <si>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</si>
  <si>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</si>
  <si>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</si>
  <si>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</si>
  <si>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</si>
  <si>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</si>
  <si>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</si>
  <si>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</si>
  <si>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</si>
  <si>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</si>
  <si>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</si>
  <si>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</si>
  <si>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</si>
  <si>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</si>
  <si>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</si>
  <si>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</si>
  <si>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</si>
  <si>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</si>
  <si>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</si>
  <si>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</si>
  <si>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</si>
  <si>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</si>
  <si>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</si>
  <si>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</si>
  <si>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</si>
  <si>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</si>
  <si>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</si>
  <si>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</si>
  <si>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</si>
  <si>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</si>
  <si>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</si>
  <si>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</si>
  <si>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</si>
  <si>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</si>
  <si>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</si>
  <si>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</si>
  <si>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</si>
  <si>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</si>
  <si>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</si>
  <si>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</si>
  <si>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</si>
  <si>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</si>
  <si>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</si>
  <si>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</si>
  <si>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</si>
  <si>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</si>
  <si>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</si>
  <si>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</si>
  <si>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</si>
  <si>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</si>
  <si>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</si>
  <si>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</si>
  <si>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</si>
  <si>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</si>
  <si>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</si>
  <si>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</si>
  <si>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</si>
  <si>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</si>
  <si>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</si>
  <si>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</si>
  <si>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</si>
  <si>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</si>
  <si>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</si>
  <si>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</si>
  <si>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</si>
  <si>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</si>
  <si>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</si>
  <si>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</si>
  <si>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</si>
  <si>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</si>
  <si>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</si>
  <si>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</si>
  <si>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</si>
  <si>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</si>
  <si>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</si>
  <si>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</si>
  <si>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</si>
  <si>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</si>
  <si>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</si>
  <si>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</si>
  <si>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</si>
  <si>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</si>
  <si>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</si>
  <si>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</si>
  <si>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</si>
  <si>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</si>
  <si>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</si>
  <si>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</si>
  <si>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</si>
  <si>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</si>
  <si>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</si>
  <si>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</si>
  <si>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</si>
  <si>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</si>
  <si>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</si>
  <si>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</si>
  <si>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</si>
  <si>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</si>
  <si>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</si>
  <si>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</si>
  <si>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</si>
  <si>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</si>
  <si>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</si>
  <si>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</si>
  <si>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</si>
  <si>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</si>
  <si>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</si>
  <si>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</si>
  <si>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</si>
  <si>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</si>
  <si>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</si>
  <si>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</si>
  <si>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</si>
  <si>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</si>
  <si>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</si>
  <si>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</si>
  <si>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</si>
  <si>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</si>
  <si>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</si>
  <si>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</si>
  <si>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</si>
  <si>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</si>
  <si>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</si>
  <si>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</si>
  <si>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</si>
  <si>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</si>
  <si>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</si>
  <si>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</si>
  <si>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</si>
  <si>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</si>
  <si>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</si>
  <si>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</si>
  <si>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</si>
  <si>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</si>
  <si>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</si>
  <si>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</si>
  <si>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</si>
  <si>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</si>
  <si>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</si>
  <si>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</si>
  <si>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</si>
  <si>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</si>
  <si>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</si>
  <si>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</si>
  <si>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</si>
  <si>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</si>
  <si>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</si>
  <si>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</si>
  <si>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</si>
  <si>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</si>
  <si>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</si>
  <si>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</si>
  <si>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</si>
  <si>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</si>
  <si>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</si>
  <si>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</si>
  <si>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</si>
  <si>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</si>
  <si>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</si>
  <si>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</si>
  <si>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</si>
  <si>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</si>
  <si>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</si>
  <si>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</si>
  <si>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</si>
  <si>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</si>
  <si>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</si>
  <si>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</si>
  <si>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</si>
  <si>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</si>
  <si>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</si>
  <si>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</si>
  <si>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</si>
  <si>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</si>
  <si>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</si>
  <si>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</si>
  <si>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</si>
  <si>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</si>
  <si>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</si>
  <si>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</si>
  <si>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</si>
  <si>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</si>
  <si>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</si>
  <si>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</si>
  <si>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</si>
  <si>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</si>
  <si>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</si>
  <si>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</si>
  <si>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</si>
  <si>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</si>
  <si>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</si>
  <si>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</si>
  <si>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</si>
  <si>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</si>
  <si>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</si>
  <si>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</si>
  <si>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</si>
  <si>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</si>
  <si>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</si>
  <si>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</si>
  <si>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</si>
  <si>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</si>
  <si>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</si>
  <si>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</si>
  <si>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</si>
  <si>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</si>
  <si>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</si>
  <si>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</si>
  <si>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</si>
  <si>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</si>
  <si>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</si>
  <si>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</si>
  <si>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</si>
  <si>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</si>
  <si>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</si>
  <si>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</si>
  <si>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</si>
  <si>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</si>
  <si>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</si>
  <si>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</si>
  <si>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</si>
  <si>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</si>
  <si>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</si>
  <si>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</si>
  <si>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</si>
  <si>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</si>
  <si>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</si>
  <si>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</si>
  <si>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</si>
  <si>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</si>
  <si>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</si>
  <si>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</si>
  <si>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</si>
  <si>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</si>
  <si>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</si>
  <si>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</si>
  <si>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</si>
  <si>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</si>
  <si>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</si>
  <si>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</si>
  <si>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</si>
  <si>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</si>
  <si>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</si>
  <si>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</si>
  <si>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</si>
  <si>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</si>
  <si>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</si>
  <si>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</si>
  <si>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</si>
  <si>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</si>
  <si>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</si>
  <si>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</si>
  <si>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</si>
  <si>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</si>
  <si>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</si>
  <si>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</si>
  <si>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</si>
  <si>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</si>
  <si>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</si>
  <si>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</si>
  <si>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</si>
  <si>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</si>
  <si>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</si>
  <si>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</si>
  <si>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</si>
  <si>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</si>
  <si>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</si>
  <si>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</si>
  <si>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</si>
  <si>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</si>
  <si>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</si>
  <si>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</si>
  <si>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</si>
  <si>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</si>
  <si>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</si>
  <si>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</si>
  <si>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</si>
  <si>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</si>
  <si>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</si>
  <si>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</si>
  <si>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</si>
  <si>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</si>
  <si>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</si>
  <si>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</si>
  <si>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</si>
  <si>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</si>
  <si>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</si>
  <si>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</si>
  <si>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</si>
  <si>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</si>
  <si>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</si>
  <si>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</si>
  <si>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</si>
  <si>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</si>
  <si>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</si>
  <si>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</si>
  <si>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</si>
  <si>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</si>
  <si>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</si>
  <si>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</si>
  <si>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</si>
  <si>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</si>
  <si>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</si>
  <si>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</si>
  <si>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</si>
  <si>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</si>
  <si>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</si>
  <si>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</si>
  <si>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</si>
  <si>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</si>
  <si>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</si>
  <si>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</si>
  <si>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</si>
  <si>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</si>
  <si>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</si>
  <si>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</si>
  <si>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</si>
  <si>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</si>
  <si>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</si>
  <si>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</si>
  <si>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</si>
  <si>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</si>
  <si>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</si>
  <si>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</si>
  <si>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</si>
  <si>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</si>
  <si>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</si>
  <si>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</si>
  <si>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</si>
  <si>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</si>
  <si>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</si>
  <si>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</si>
  <si>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</si>
  <si>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</si>
  <si>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</si>
  <si>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</si>
  <si>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</si>
  <si>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</si>
  <si>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</si>
  <si>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</si>
  <si>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</si>
  <si>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</si>
  <si>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</si>
  <si>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</si>
  <si>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</si>
  <si>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</si>
  <si>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</si>
  <si>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</si>
  <si>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</si>
  <si>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</si>
  <si>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</si>
  <si>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</si>
  <si>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</si>
  <si>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</si>
  <si>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</si>
  <si>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</si>
  <si>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</si>
  <si>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</si>
  <si>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</si>
  <si>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</si>
  <si>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</si>
  <si>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</si>
  <si>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</si>
  <si>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</si>
  <si>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</si>
  <si>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</si>
  <si>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</si>
  <si>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</si>
  <si>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</si>
  <si>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</si>
  <si>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</si>
  <si>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</si>
  <si>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</si>
  <si>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</si>
  <si>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</si>
  <si>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</si>
  <si>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</si>
  <si>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</si>
  <si>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</si>
  <si>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</si>
  <si>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</si>
  <si>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</si>
  <si>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</si>
  <si>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</si>
  <si>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</si>
  <si>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</si>
  <si>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</si>
  <si>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</si>
  <si>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</si>
  <si>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</si>
  <si>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</si>
  <si>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</si>
  <si>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</si>
  <si>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</si>
  <si>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</si>
  <si>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</si>
  <si>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</si>
  <si>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</si>
  <si>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</si>
  <si>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</si>
  <si>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</si>
  <si>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</si>
  <si>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</si>
  <si>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</si>
  <si>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</si>
  <si>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</si>
  <si>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</si>
  <si>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</si>
  <si>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</si>
  <si>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</si>
  <si>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</si>
  <si>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</si>
  <si>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</si>
  <si>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</si>
  <si>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</si>
  <si>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</si>
  <si>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</si>
  <si>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</si>
  <si>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</si>
  <si>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</si>
  <si>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</si>
  <si>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</si>
  <si>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</si>
  <si>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</si>
  <si>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</si>
  <si>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</si>
  <si>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</si>
  <si>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</si>
  <si>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</si>
  <si>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</si>
  <si>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</si>
  <si>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</si>
  <si>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</si>
  <si>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</si>
  <si>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</si>
  <si>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</si>
  <si>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</si>
  <si>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</si>
  <si>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</si>
  <si>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</si>
  <si>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</si>
  <si>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</si>
  <si>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</si>
  <si>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</si>
  <si>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</si>
  <si>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</si>
  <si>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</si>
  <si>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</si>
  <si>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</si>
  <si>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</si>
  <si>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</si>
  <si>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</si>
  <si>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</si>
  <si>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</si>
  <si>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</si>
  <si>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</si>
  <si>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</si>
  <si>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</si>
  <si>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</si>
  <si>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</si>
  <si>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</si>
  <si>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</si>
  <si>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</si>
  <si>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</si>
  <si>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</si>
  <si>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</si>
  <si>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</si>
  <si>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</si>
  <si>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</si>
  <si>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</si>
  <si>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</si>
  <si>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</si>
  <si>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</si>
  <si>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</si>
  <si>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</si>
  <si>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</si>
  <si>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</si>
  <si>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</si>
  <si>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</si>
  <si>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</si>
  <si>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</si>
  <si>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</si>
  <si>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</si>
  <si>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</si>
  <si>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</si>
  <si>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</si>
  <si>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</si>
  <si>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</si>
  <si>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</si>
  <si>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</si>
  <si>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</si>
  <si>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</si>
  <si>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</si>
  <si>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</si>
  <si>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</si>
  <si>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</si>
  <si>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</si>
  <si>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</si>
  <si>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</si>
  <si>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</si>
  <si>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</si>
  <si>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</si>
  <si>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</si>
  <si>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</si>
  <si>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</si>
  <si>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</si>
  <si>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</si>
  <si>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</si>
  <si>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</si>
  <si>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</si>
  <si>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</si>
  <si>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</si>
  <si>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</si>
  <si>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</si>
  <si>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</si>
  <si>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</si>
  <si>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</si>
  <si>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</si>
  <si>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</si>
  <si>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</si>
  <si>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</si>
  <si>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</si>
  <si>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</si>
  <si>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</si>
  <si>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</si>
  <si>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</si>
  <si>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</si>
  <si>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</si>
  <si>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</si>
  <si>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</si>
  <si>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</si>
  <si>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</si>
  <si>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</si>
  <si>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</si>
  <si>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</si>
  <si>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</si>
  <si>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</si>
  <si>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</si>
  <si>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</si>
  <si>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</si>
  <si>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</si>
  <si>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</si>
  <si>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</si>
  <si>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</si>
  <si>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</si>
  <si>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</si>
  <si>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</si>
  <si>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</si>
  <si>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</si>
  <si>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</si>
  <si>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</si>
  <si>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</si>
  <si>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</si>
  <si>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</si>
  <si>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</si>
  <si>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</si>
  <si>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</si>
  <si>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</si>
  <si>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</si>
  <si>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</si>
  <si>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</si>
  <si>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</si>
  <si>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</si>
  <si>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</si>
  <si>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</si>
  <si>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</si>
  <si>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</si>
  <si>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</si>
  <si>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</si>
  <si>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</si>
  <si>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</si>
  <si>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</si>
  <si>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</si>
  <si>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</si>
  <si>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</si>
  <si>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</si>
  <si>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</si>
  <si>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</si>
  <si>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</si>
  <si>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</si>
  <si>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</si>
  <si>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</si>
  <si>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</si>
  <si>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</si>
  <si>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</si>
  <si>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</si>
  <si>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</si>
  <si>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</si>
  <si>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</si>
  <si>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</si>
  <si>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</si>
  <si>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</si>
  <si>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</si>
  <si>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</si>
  <si>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</si>
  <si>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</si>
  <si>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</si>
  <si>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</si>
  <si>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</si>
  <si>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</si>
  <si>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</si>
  <si>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</si>
  <si>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</si>
  <si>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</si>
  <si>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</si>
  <si>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</si>
  <si>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</si>
  <si>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</si>
  <si>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</si>
  <si>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</si>
  <si>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</si>
  <si>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</si>
  <si>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</si>
  <si>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</si>
  <si>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</si>
  <si>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</si>
  <si>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</si>
  <si>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</si>
  <si>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</si>
  <si>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</si>
  <si>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</si>
  <si>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</si>
  <si>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</si>
  <si>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</si>
  <si>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</si>
  <si>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</si>
  <si>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</si>
  <si>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</si>
  <si>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</si>
  <si>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</si>
  <si>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</si>
  <si>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</si>
  <si>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</si>
  <si>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</si>
  <si>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</si>
  <si>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</si>
  <si>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</si>
  <si>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</si>
  <si>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</si>
  <si>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</si>
  <si>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</si>
  <si>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</si>
  <si>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</si>
  <si>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</si>
  <si>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</si>
  <si>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</si>
  <si>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</si>
  <si>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</si>
  <si>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</si>
  <si>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</si>
  <si>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</si>
  <si>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</si>
  <si>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</si>
  <si>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</si>
  <si>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</si>
  <si>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</si>
  <si>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</si>
  <si>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</si>
  <si>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</si>
  <si>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</si>
  <si>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</si>
  <si>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</si>
  <si>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</si>
  <si>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</si>
  <si>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</si>
  <si>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</si>
  <si>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</si>
  <si>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</si>
  <si>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</si>
  <si>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</si>
  <si>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</si>
  <si>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</si>
  <si>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</si>
  <si>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</si>
  <si>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</si>
  <si>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</si>
  <si>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</si>
  <si>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</si>
  <si>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</si>
  <si>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</si>
  <si>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</si>
  <si>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</si>
  <si>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</si>
  <si>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</si>
  <si>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</si>
  <si>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</si>
  <si>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</si>
  <si>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</si>
  <si>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</si>
  <si>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</si>
  <si>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</si>
  <si>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</si>
  <si>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</si>
  <si>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</si>
  <si>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</si>
  <si>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</si>
  <si>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</si>
  <si>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</si>
  <si>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</si>
  <si>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</si>
  <si>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</si>
  <si>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</si>
  <si>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</si>
  <si>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</si>
  <si>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</si>
  <si>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</si>
  <si>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</si>
  <si>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</si>
  <si>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</si>
  <si>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</si>
  <si>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</si>
  <si>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</si>
  <si>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</si>
  <si>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</si>
  <si>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</si>
  <si>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</si>
  <si>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</si>
  <si>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</si>
  <si>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</si>
  <si>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</si>
  <si>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</si>
  <si>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</si>
  <si>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</si>
  <si>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</si>
  <si>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</si>
  <si>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</si>
  <si>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</si>
  <si>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</si>
  <si>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</si>
  <si>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</si>
  <si>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</si>
  <si>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</si>
  <si>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</si>
  <si>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</si>
  <si>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</si>
  <si>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</si>
  <si>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</si>
  <si>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</si>
  <si>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</si>
  <si>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</si>
  <si>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</si>
  <si>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</si>
  <si>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</si>
  <si>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</si>
  <si>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</si>
  <si>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</si>
  <si>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</si>
  <si>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</si>
  <si>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</si>
  <si>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</si>
  <si>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</si>
  <si>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</si>
  <si>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</si>
  <si>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</si>
  <si>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</si>
  <si>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</si>
  <si>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</si>
  <si>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</si>
  <si>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</si>
  <si>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</si>
  <si>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</si>
  <si>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</si>
  <si>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</si>
  <si>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</si>
  <si>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</si>
  <si>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</si>
  <si>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</si>
  <si>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</si>
  <si>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</si>
  <si>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</si>
  <si>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</si>
  <si>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</si>
  <si>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</si>
  <si>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</si>
  <si>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</si>
  <si>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</si>
  <si>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</si>
  <si>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</si>
  <si>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</si>
  <si>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</si>
  <si>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</si>
  <si>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</si>
  <si>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</si>
  <si>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</si>
  <si>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</si>
  <si>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</si>
  <si>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</si>
  <si>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</si>
  <si>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</si>
  <si>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</si>
  <si>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</si>
  <si>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</si>
  <si>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</si>
  <si>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</si>
  <si>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</si>
  <si>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</si>
  <si>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</si>
  <si>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</si>
  <si>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</si>
  <si>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</si>
  <si>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</si>
  <si>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</si>
  <si>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</si>
  <si>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</si>
  <si>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</si>
  <si>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</si>
  <si>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</si>
  <si>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</si>
  <si>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</si>
  <si>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</si>
  <si>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</si>
  <si>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</si>
  <si>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</si>
  <si>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</si>
  <si>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</si>
  <si>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</si>
  <si>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</si>
  <si>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</si>
  <si>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</si>
  <si>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</si>
  <si>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</si>
  <si>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</si>
  <si>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</si>
  <si>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</si>
  <si>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</si>
  <si>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</si>
  <si>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</si>
  <si>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</si>
  <si>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</si>
  <si>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</si>
  <si>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</si>
  <si>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</si>
  <si>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</si>
  <si>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</si>
  <si>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</si>
  <si>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</si>
  <si>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</si>
  <si>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</si>
  <si>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</si>
  <si>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</si>
  <si>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</si>
  <si>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</si>
  <si>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</si>
  <si>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</si>
  <si>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</si>
  <si>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</si>
  <si>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</si>
  <si>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</si>
  <si>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</si>
  <si>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</si>
  <si>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</si>
  <si>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</si>
  <si>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</si>
  <si>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</si>
  <si>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</si>
  <si>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</si>
  <si>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</si>
  <si>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</si>
  <si>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</si>
  <si>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</si>
  <si>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</si>
  <si>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</si>
  <si>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</si>
  <si>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</si>
  <si>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</si>
  <si>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</si>
  <si>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</si>
  <si>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</si>
  <si>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</si>
  <si>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</si>
  <si>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</si>
  <si>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</si>
  <si>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</si>
  <si>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</si>
  <si>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</si>
  <si>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</si>
  <si>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</si>
  <si>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</si>
  <si>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</si>
  <si>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</si>
  <si>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</si>
  <si>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</si>
  <si>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</si>
  <si>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</si>
  <si>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</si>
  <si>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</si>
  <si>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</si>
  <si>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</si>
  <si>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</si>
  <si>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</si>
  <si>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</si>
  <si>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</si>
  <si>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</si>
  <si>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</si>
  <si>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</si>
  <si>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</si>
  <si>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</si>
  <si>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</si>
  <si>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</si>
  <si>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</si>
  <si>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</si>
  <si>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</si>
  <si>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</si>
  <si>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</si>
  <si>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</si>
  <si>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</si>
  <si>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</si>
  <si>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</si>
  <si>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</si>
  <si>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</si>
  <si>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</si>
  <si>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</si>
  <si>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</si>
  <si>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</si>
  <si>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</si>
  <si>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</si>
  <si>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</si>
  <si>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</si>
  <si>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</si>
  <si>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</si>
  <si>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</si>
  <si>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</si>
  <si>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</si>
  <si>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</si>
  <si>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</si>
  <si>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</si>
  <si>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</si>
  <si>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</si>
  <si>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</si>
  <si>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</si>
  <si>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</si>
  <si>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</si>
  <si>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</si>
  <si>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</si>
  <si>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</si>
  <si>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</si>
  <si>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</si>
  <si>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</si>
  <si>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</si>
  <si>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</si>
  <si>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</si>
  <si>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</si>
  <si>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</si>
  <si>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</si>
  <si>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</si>
  <si>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</si>
  <si>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</si>
  <si>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</si>
  <si>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</si>
  <si>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</si>
  <si>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</si>
  <si>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</si>
  <si>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</si>
  <si>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</si>
  <si>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</si>
  <si>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</si>
  <si>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</si>
  <si>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</si>
  <si>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</si>
  <si>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</si>
  <si>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</si>
  <si>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</si>
  <si>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</si>
  <si>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</si>
  <si>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</si>
  <si>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</si>
  <si>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</si>
  <si>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</si>
  <si>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</si>
  <si>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</si>
  <si>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</si>
  <si>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</si>
  <si>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</si>
  <si>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</si>
  <si>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</si>
  <si>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</si>
  <si>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</si>
  <si>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</si>
  <si>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</si>
  <si>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</si>
  <si>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</si>
  <si>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</si>
  <si>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</si>
  <si>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</si>
  <si>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</si>
  <si>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</si>
  <si>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</si>
  <si>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</si>
  <si>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</si>
  <si>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</si>
  <si>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</si>
  <si>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</si>
  <si>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</si>
  <si>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</si>
  <si>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</si>
  <si>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</si>
  <si>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</si>
  <si>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</si>
  <si>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</si>
  <si>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</si>
  <si>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</si>
  <si>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</si>
  <si>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</si>
  <si>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</si>
  <si>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</si>
  <si>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</si>
  <si>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</si>
  <si>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</si>
  <si>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</si>
  <si>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</si>
  <si>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</si>
  <si>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</si>
  <si>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</si>
  <si>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</si>
  <si>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</si>
  <si>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</si>
  <si>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</si>
  <si>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</si>
  <si>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</si>
  <si>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</si>
  <si>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</si>
  <si>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</si>
  <si>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</si>
  <si>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</si>
  <si>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</si>
  <si>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</si>
  <si>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</si>
  <si>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</si>
  <si>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</si>
  <si>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</si>
  <si>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</si>
  <si>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</si>
  <si>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</si>
  <si>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</si>
  <si>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</si>
  <si>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</si>
  <si>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</si>
  <si>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</si>
  <si>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</si>
  <si>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</si>
  <si>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</si>
  <si>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</si>
  <si>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</si>
  <si>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</si>
  <si>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</si>
  <si>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</si>
  <si>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</si>
  <si>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</si>
  <si>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</si>
  <si>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</si>
  <si>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</si>
  <si>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</si>
  <si>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</si>
  <si>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</si>
  <si>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</si>
  <si>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</si>
  <si>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</si>
  <si>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</si>
  <si>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</si>
  <si>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</si>
  <si>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</si>
  <si>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</si>
  <si>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</si>
  <si>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</si>
  <si>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</si>
  <si>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</si>
  <si>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</si>
  <si>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</si>
  <si>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</si>
  <si>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</si>
  <si>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</si>
  <si>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</si>
  <si>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</si>
  <si>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</si>
  <si>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</si>
  <si>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</si>
  <si>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</si>
  <si>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</si>
  <si>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</si>
  <si>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</si>
  <si>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</si>
  <si>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</si>
  <si>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</si>
  <si>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</si>
  <si>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</si>
  <si>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</si>
  <si>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</si>
  <si>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</si>
  <si>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</si>
  <si>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</si>
  <si>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</si>
  <si>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</si>
  <si>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</si>
  <si>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</si>
  <si>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</si>
  <si>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</si>
  <si>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</si>
  <si>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</si>
  <si>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</si>
  <si>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</si>
  <si>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</si>
  <si>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</si>
  <si>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</si>
  <si>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</si>
  <si>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</si>
  <si>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</si>
  <si>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</si>
  <si>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</si>
  <si>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</si>
  <si>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</si>
  <si>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</si>
  <si>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</si>
  <si>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</si>
  <si>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</si>
  <si>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</si>
  <si>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</si>
  <si>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</si>
  <si>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</si>
  <si>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</si>
  <si>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</si>
  <si>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</si>
  <si>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</si>
  <si>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</si>
  <si>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</si>
  <si>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</si>
  <si>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</si>
  <si>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</si>
  <si>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</si>
  <si>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</si>
  <si>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</si>
  <si>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</si>
  <si>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</si>
  <si>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</si>
  <si>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</si>
  <si>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</si>
  <si>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</si>
  <si>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</si>
  <si>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</si>
  <si>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</si>
  <si>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</si>
  <si>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</si>
  <si>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</si>
  <si>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</si>
  <si>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</si>
  <si>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</si>
  <si>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</si>
  <si>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</si>
  <si>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</si>
  <si>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</si>
  <si>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</si>
  <si>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</si>
  <si>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</si>
  <si>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</si>
  <si>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</si>
  <si>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</si>
  <si>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</si>
  <si>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</si>
  <si>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</si>
  <si>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</si>
  <si>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</si>
  <si>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</si>
  <si>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</si>
  <si>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</si>
  <si>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</si>
  <si>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</si>
  <si>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</si>
  <si>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</si>
  <si>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</si>
  <si>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</si>
  <si>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</si>
  <si>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</si>
  <si>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</si>
  <si>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</si>
  <si>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</si>
  <si>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</si>
  <si>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</si>
  <si>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</si>
  <si>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</si>
  <si>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</si>
  <si>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</si>
  <si>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</si>
  <si>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</si>
  <si>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</si>
  <si>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</si>
  <si>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</si>
  <si>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</si>
  <si>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</si>
  <si>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</si>
  <si>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</si>
  <si>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</si>
  <si>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</si>
  <si>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</si>
  <si>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</si>
  <si>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</si>
  <si>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</si>
  <si>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</si>
  <si>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</si>
  <si>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</si>
  <si>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</si>
  <si>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</si>
  <si>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</si>
  <si>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</si>
  <si>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</si>
  <si>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</si>
  <si>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</si>
  <si>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</si>
  <si>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</si>
  <si>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</si>
  <si>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</si>
  <si>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</si>
  <si>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</si>
  <si>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</si>
  <si>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</si>
  <si>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</si>
  <si>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</si>
  <si>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</si>
  <si>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</si>
  <si>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</si>
  <si>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</si>
  <si>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</si>
  <si>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</si>
  <si>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</si>
  <si>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</si>
  <si>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</si>
  <si>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</si>
  <si>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</si>
  <si>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</si>
  <si>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</si>
  <si>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</si>
  <si>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</si>
  <si>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</si>
  <si>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</si>
  <si>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</si>
  <si>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</si>
  <si>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</si>
  <si>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</si>
  <si>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</si>
  <si>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</si>
  <si>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</si>
  <si>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</si>
  <si>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</si>
  <si>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</si>
  <si>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</si>
  <si>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</si>
  <si>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</si>
  <si>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</si>
  <si>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</si>
  <si>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</si>
  <si>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</si>
  <si>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</si>
  <si>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</si>
  <si>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</si>
  <si>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</si>
  <si>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</si>
  <si>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</si>
  <si>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</si>
  <si>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</si>
  <si>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</si>
  <si>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</si>
  <si>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</si>
  <si>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</si>
  <si>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</si>
  <si>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</si>
  <si>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</si>
  <si>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</si>
  <si>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</si>
  <si>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</si>
  <si>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</si>
  <si>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</si>
  <si>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</si>
  <si>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</si>
  <si>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</si>
  <si>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</si>
  <si>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</si>
  <si>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</si>
  <si>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</si>
  <si>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</si>
  <si>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</si>
  <si>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</si>
  <si>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</si>
  <si>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</si>
  <si>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</si>
  <si>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</si>
  <si>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</si>
  <si>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</si>
  <si>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</si>
  <si>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</si>
  <si>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</si>
  <si>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</si>
  <si>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</si>
  <si>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</si>
  <si>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</si>
  <si>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</si>
  <si>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</si>
  <si>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</si>
  <si>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</si>
  <si>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</si>
  <si>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</si>
  <si>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</si>
  <si>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</si>
  <si>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</si>
  <si>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</si>
  <si>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</si>
  <si>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</si>
  <si>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</si>
  <si>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</si>
  <si>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</si>
  <si>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</si>
  <si>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</si>
  <si>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</si>
  <si>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</si>
  <si>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</si>
  <si>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</si>
  <si>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</si>
  <si>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</si>
  <si>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</si>
  <si>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</si>
  <si>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</si>
  <si>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</si>
  <si>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</si>
  <si>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</si>
  <si>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</si>
  <si>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</si>
  <si>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</si>
  <si>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</si>
  <si>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</si>
  <si>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</si>
  <si>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</si>
  <si>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</si>
  <si>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</si>
  <si>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</si>
  <si>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</si>
  <si>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</si>
  <si>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</si>
  <si>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</si>
  <si>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</si>
  <si>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</si>
  <si>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</si>
  <si>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</si>
  <si>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</si>
  <si>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</si>
  <si>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</si>
  <si>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</si>
  <si>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</si>
  <si>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</si>
  <si>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</si>
  <si>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</si>
  <si>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</si>
  <si>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</si>
  <si>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</si>
  <si>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</si>
  <si>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</si>
  <si>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</si>
  <si>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</si>
  <si>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</si>
  <si>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</si>
  <si>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</si>
  <si>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</si>
  <si>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</si>
  <si>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</si>
  <si>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</si>
  <si>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</si>
  <si>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</si>
  <si>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</si>
  <si>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</si>
  <si>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</si>
  <si>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</si>
  <si>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</si>
  <si>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</si>
  <si>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</si>
  <si>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</si>
  <si>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</si>
  <si>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</si>
  <si>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</si>
  <si>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</si>
  <si>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</si>
  <si>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</si>
  <si>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</si>
  <si>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</si>
  <si>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</si>
  <si>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</si>
  <si>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</si>
  <si>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</si>
  <si>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</si>
  <si>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</si>
  <si>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</si>
  <si>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</si>
  <si>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</si>
  <si>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</si>
  <si>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</si>
  <si>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</si>
  <si>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</si>
  <si>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</si>
  <si>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</si>
  <si>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</si>
  <si>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</si>
  <si>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</si>
  <si>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</si>
  <si>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</si>
  <si>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</si>
  <si>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</si>
  <si>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</si>
  <si>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</si>
  <si>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</si>
  <si>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</si>
  <si>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</si>
  <si>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</si>
  <si>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</si>
  <si>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</si>
  <si>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</si>
  <si>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</si>
  <si>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</si>
  <si>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</si>
  <si>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</si>
  <si>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</si>
  <si>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</si>
  <si>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</si>
  <si>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</si>
  <si>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</si>
  <si>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</si>
  <si>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</si>
  <si>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</si>
  <si>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</si>
  <si>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</si>
  <si>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</si>
  <si>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</si>
  <si>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</si>
  <si>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</si>
  <si>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</si>
  <si>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</si>
  <si>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</si>
  <si>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</si>
  <si>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</si>
  <si>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</si>
  <si>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</si>
  <si>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</si>
  <si>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</si>
  <si>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</si>
  <si>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</si>
  <si>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</si>
  <si>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</si>
  <si>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</si>
  <si>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</si>
  <si>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</si>
  <si>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</si>
  <si>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</si>
  <si>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</si>
  <si>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</si>
  <si>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</si>
  <si>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</si>
  <si>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</si>
  <si>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</si>
  <si>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</si>
  <si>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</si>
  <si>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</si>
  <si>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</si>
  <si>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</si>
  <si>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</si>
  <si>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</si>
  <si>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</si>
  <si>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</si>
  <si>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</si>
  <si>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</si>
  <si>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</si>
  <si>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</si>
  <si>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</si>
  <si>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</si>
  <si>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</si>
  <si>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</si>
  <si>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</si>
  <si>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</si>
  <si>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</si>
  <si>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</si>
  <si>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</si>
  <si>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</si>
  <si>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</si>
  <si>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</si>
  <si>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</si>
  <si>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</si>
  <si>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</si>
  <si>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</si>
  <si>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</si>
  <si>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</si>
  <si>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</si>
  <si>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</si>
  <si>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</si>
  <si>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</si>
  <si>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</si>
  <si>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</si>
  <si>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</si>
  <si>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</si>
  <si>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</si>
  <si>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</si>
  <si>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</si>
  <si>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</si>
  <si>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</si>
  <si>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</si>
  <si>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</si>
  <si>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</si>
  <si>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</si>
  <si>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</si>
  <si>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</si>
  <si>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</si>
  <si>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</si>
  <si>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</si>
  <si>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</si>
  <si>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</si>
  <si>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</si>
  <si>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</si>
  <si>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</si>
  <si>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</si>
  <si>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</si>
  <si>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</si>
  <si>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</si>
  <si>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</si>
  <si>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</si>
  <si>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</si>
  <si>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</si>
  <si>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</si>
  <si>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</si>
  <si>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</si>
  <si>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</si>
  <si>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</si>
  <si>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</si>
  <si>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</si>
  <si>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</si>
  <si>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</si>
  <si>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</si>
  <si>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</si>
  <si>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</si>
  <si>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</si>
  <si>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</si>
  <si>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</si>
  <si>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</si>
  <si>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</si>
  <si>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</si>
  <si>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</si>
  <si>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</si>
  <si>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</si>
  <si>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</si>
  <si>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</si>
  <si>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</si>
  <si>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</si>
  <si>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</si>
  <si>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</si>
  <si>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</si>
  <si>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</si>
  <si>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</si>
  <si>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</si>
  <si>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</si>
  <si>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</si>
  <si>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</si>
  <si>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</si>
  <si>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</si>
  <si>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</si>
  <si>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</si>
  <si>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</si>
  <si>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</si>
  <si>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</si>
  <si>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</si>
  <si>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</si>
  <si>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</si>
  <si>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</si>
  <si>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</si>
  <si>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</si>
  <si>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</si>
  <si>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</si>
  <si>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</si>
  <si>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</si>
  <si>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</si>
  <si>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</si>
  <si>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</si>
  <si>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</si>
  <si>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</si>
  <si>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</si>
  <si>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</si>
  <si>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</si>
  <si>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</si>
  <si>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</si>
  <si>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</si>
  <si>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</si>
  <si>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</si>
  <si>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</si>
  <si>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</si>
  <si>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</si>
  <si>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</si>
  <si>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</si>
  <si>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</si>
  <si>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</si>
  <si>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</si>
  <si>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</si>
  <si>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</si>
  <si>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</si>
  <si>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</si>
  <si>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</si>
  <si>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</si>
  <si>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</si>
  <si>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</si>
  <si>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</si>
  <si>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</si>
  <si>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</si>
  <si>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</si>
  <si>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</si>
  <si>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</si>
  <si>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</si>
  <si>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</si>
  <si>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</si>
  <si>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</si>
  <si>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</si>
  <si>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</si>
  <si>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</si>
  <si>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</si>
  <si>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</si>
  <si>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</si>
  <si>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</si>
  <si>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</si>
  <si>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</si>
  <si>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</si>
  <si>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</si>
  <si>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</si>
  <si>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</si>
  <si>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</si>
  <si>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</si>
  <si>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</si>
  <si>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</si>
  <si>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</si>
  <si>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</si>
  <si>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</si>
  <si>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</si>
  <si>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</si>
  <si>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</si>
  <si>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</si>
  <si>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</si>
  <si>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</si>
  <si>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</si>
  <si>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</si>
  <si>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</si>
  <si>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</si>
  <si>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</si>
  <si>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</si>
  <si>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</si>
  <si>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</si>
  <si>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</si>
  <si>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</si>
  <si>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</si>
  <si>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</si>
  <si>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</si>
  <si>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</si>
  <si>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</si>
  <si>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</si>
  <si>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</si>
  <si>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</si>
  <si>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</si>
  <si>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</si>
  <si>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</si>
  <si>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</si>
  <si>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</si>
  <si>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</si>
  <si>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</si>
  <si>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</si>
  <si>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</si>
  <si>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</si>
  <si>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</si>
  <si>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</si>
  <si>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</si>
  <si>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</si>
  <si>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</si>
  <si>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</si>
  <si>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</si>
  <si>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</si>
  <si>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</si>
  <si>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</si>
  <si>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</si>
  <si>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</si>
  <si>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</si>
  <si>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</si>
  <si>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</si>
  <si>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</si>
  <si>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</si>
  <si>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</si>
  <si>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</si>
  <si>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</si>
  <si>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</si>
  <si>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</si>
  <si>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</si>
  <si>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</si>
  <si>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</si>
  <si>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</si>
  <si>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</si>
  <si>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</si>
  <si>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</si>
  <si>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</si>
  <si>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</si>
  <si>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</si>
  <si>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</si>
  <si>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</si>
  <si>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</si>
  <si>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</si>
  <si>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</si>
  <si>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</si>
  <si>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</si>
  <si>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</si>
  <si>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</si>
  <si>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</si>
  <si>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</si>
  <si>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</si>
  <si>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</si>
  <si>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</si>
  <si>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</si>
  <si>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</si>
  <si>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</si>
  <si>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</si>
  <si>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</si>
  <si>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</si>
  <si>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</si>
  <si>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</si>
  <si>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</si>
  <si>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</si>
  <si>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</si>
  <si>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</si>
  <si>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</si>
  <si>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</si>
  <si>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</si>
  <si>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</si>
  <si>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</si>
  <si>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</si>
  <si>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</si>
  <si>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</si>
  <si>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</si>
  <si>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</si>
  <si>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</si>
  <si>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</si>
  <si>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</si>
  <si>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</si>
  <si>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</si>
  <si>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</si>
  <si>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</si>
  <si>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</si>
  <si>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</si>
  <si>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</si>
  <si>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</si>
  <si>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</si>
  <si>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</si>
  <si>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</si>
  <si>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</si>
  <si>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</si>
  <si>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</si>
  <si>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</si>
  <si>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</si>
  <si>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</si>
  <si>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</si>
  <si>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</si>
  <si>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</si>
  <si>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</si>
  <si>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</si>
  <si>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</si>
  <si>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</si>
  <si>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</si>
  <si>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</si>
  <si>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</si>
  <si>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</si>
  <si>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</si>
  <si>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</si>
  <si>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</si>
  <si>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</si>
  <si>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</si>
  <si>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</si>
  <si>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</si>
  <si>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</si>
  <si>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</si>
  <si>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</si>
  <si>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</si>
  <si>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</si>
  <si>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</si>
  <si>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</si>
  <si>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</si>
  <si>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</si>
  <si>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</si>
  <si>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</si>
  <si>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</si>
  <si>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</si>
  <si>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</si>
  <si>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</si>
  <si>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</si>
  <si>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</si>
  <si>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</si>
  <si>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</si>
  <si>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</si>
  <si>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</si>
  <si>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</si>
  <si>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</si>
  <si>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</si>
  <si>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</si>
  <si>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</si>
  <si>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</si>
  <si>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</si>
  <si>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</si>
  <si>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</si>
  <si>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</si>
  <si>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</si>
  <si>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</si>
  <si>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</si>
  <si>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</si>
  <si>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</si>
  <si>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</si>
  <si>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</si>
  <si>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</si>
  <si>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</si>
  <si>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</si>
  <si>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</si>
  <si>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</si>
  <si>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</si>
  <si>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</si>
  <si>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</si>
  <si>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</si>
  <si>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</si>
  <si>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</si>
  <si>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</si>
  <si>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</si>
  <si>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</si>
  <si>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</si>
  <si>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</si>
  <si>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</si>
  <si>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</si>
  <si>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</si>
  <si>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</si>
  <si>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</si>
  <si>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</si>
  <si>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</si>
  <si>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</si>
  <si>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</si>
  <si>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</si>
  <si>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</si>
  <si>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</si>
  <si>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</si>
  <si>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</si>
  <si>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</si>
  <si>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</si>
  <si>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</si>
  <si>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</si>
  <si>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</si>
  <si>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</si>
  <si>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</si>
  <si>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</si>
  <si>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</si>
  <si>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</si>
  <si>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</si>
  <si>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</si>
  <si>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</si>
  <si>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</si>
  <si>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</si>
  <si>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</si>
  <si>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</si>
  <si>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</si>
  <si>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</si>
  <si>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</si>
  <si>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</si>
  <si>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</si>
  <si>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</si>
  <si>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</si>
  <si>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</si>
  <si>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</si>
  <si>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</si>
  <si>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</si>
  <si>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</si>
  <si>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</si>
  <si>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</si>
  <si>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</si>
  <si>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</si>
  <si>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</si>
  <si>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</si>
  <si>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</si>
  <si>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</si>
  <si>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</si>
  <si>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</si>
  <si>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</si>
  <si>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</si>
  <si>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</si>
  <si>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</si>
  <si>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</si>
  <si>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</si>
  <si>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</si>
  <si>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</si>
  <si>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</si>
  <si>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</si>
  <si>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</si>
  <si>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</si>
  <si>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</si>
  <si>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</si>
  <si>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</si>
  <si>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</si>
  <si>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</si>
  <si>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</si>
  <si>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</si>
  <si>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</si>
  <si>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</si>
  <si>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</si>
  <si>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</si>
  <si>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</si>
  <si>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</si>
  <si>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</si>
  <si>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</si>
  <si>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</si>
  <si>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</si>
  <si>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</si>
  <si>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</si>
  <si>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</si>
  <si>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</si>
  <si>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</si>
  <si>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</si>
  <si>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</si>
  <si>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</si>
  <si>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</si>
  <si>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</si>
  <si>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</si>
  <si>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</si>
  <si>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</si>
  <si>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</si>
  <si>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</si>
  <si>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</si>
  <si>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</si>
  <si>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</si>
  <si>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</si>
  <si>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</si>
  <si>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</si>
  <si>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</si>
  <si>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</si>
  <si>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</si>
  <si>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</si>
  <si>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</si>
  <si>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</si>
  <si>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</si>
  <si>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</si>
  <si>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</si>
  <si>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</si>
  <si>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</si>
  <si>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</si>
  <si>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</si>
  <si>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</si>
  <si>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</si>
  <si>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</si>
  <si>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</si>
  <si>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</si>
  <si>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</si>
  <si>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</si>
  <si>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</si>
  <si>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</si>
  <si>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</si>
  <si>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</si>
  <si>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</si>
  <si>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</si>
  <si>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</si>
  <si>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</si>
  <si>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</si>
  <si>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</si>
  <si>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</si>
  <si>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</si>
  <si>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</si>
  <si>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</si>
  <si>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</si>
  <si>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</si>
  <si>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</si>
  <si>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</si>
  <si>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</si>
  <si>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</si>
  <si>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</si>
  <si>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</si>
  <si>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</si>
  <si>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</si>
  <si>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</si>
  <si>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</si>
  <si>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</si>
  <si>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</si>
  <si>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</si>
  <si>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</si>
  <si>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</si>
  <si>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</si>
  <si>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</si>
  <si>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</si>
  <si>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</si>
  <si>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</si>
  <si>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</si>
  <si>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</si>
  <si>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</si>
  <si>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</si>
  <si>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</si>
  <si>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</si>
  <si>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</si>
  <si>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</si>
  <si>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</si>
  <si>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</si>
  <si>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</si>
  <si>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</si>
  <si>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</si>
  <si>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</si>
  <si>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</si>
  <si>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</si>
  <si>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</si>
  <si>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</si>
  <si>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</si>
  <si>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</si>
  <si>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</si>
  <si>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</si>
  <si>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</si>
  <si>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</si>
  <si>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</si>
  <si>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</si>
  <si>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</si>
  <si>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</si>
  <si>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</si>
  <si>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</si>
  <si>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</si>
  <si>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</si>
  <si>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</si>
  <si>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</si>
  <si>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</si>
  <si>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</si>
  <si>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</si>
  <si>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</si>
  <si>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</si>
  <si>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</si>
  <si>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</si>
  <si>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</si>
  <si>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</si>
  <si>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</si>
  <si>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</si>
  <si>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</si>
  <si>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</si>
  <si>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</si>
  <si>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</si>
  <si>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</si>
  <si>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</si>
  <si>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</si>
  <si>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</si>
  <si>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</si>
  <si>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</si>
  <si>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</si>
  <si>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</si>
  <si>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</si>
  <si>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</si>
  <si>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</si>
  <si>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</si>
  <si>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</si>
  <si>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</si>
  <si>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</si>
  <si>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</si>
  <si>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</si>
  <si>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</si>
  <si>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</si>
  <si>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</si>
  <si>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</si>
  <si>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</si>
  <si>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</si>
  <si>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</si>
  <si>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</si>
  <si>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</si>
  <si>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</si>
  <si>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</si>
  <si>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</si>
  <si>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</si>
  <si>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</si>
  <si>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</si>
  <si>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</si>
  <si>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</si>
  <si>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</si>
  <si>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</si>
  <si>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</si>
  <si>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</si>
  <si>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</si>
  <si>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</si>
  <si>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</si>
  <si>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</si>
  <si>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</si>
  <si>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</si>
  <si>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</si>
  <si>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</si>
  <si>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</si>
  <si>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</si>
  <si>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</si>
  <si>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</si>
  <si>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</si>
  <si>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</si>
  <si>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</si>
  <si>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</si>
  <si>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</si>
  <si>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</si>
  <si>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</si>
  <si>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</si>
  <si>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</si>
  <si>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</si>
  <si>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</si>
  <si>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</si>
  <si>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</si>
  <si>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</si>
  <si>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</si>
  <si>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</si>
  <si>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</si>
  <si>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</si>
  <si>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</si>
  <si>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</si>
  <si>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</si>
  <si>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</si>
  <si>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</si>
  <si>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</si>
  <si>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</si>
  <si>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</si>
  <si>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</si>
  <si>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</si>
  <si>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</si>
  <si>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</si>
  <si>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</si>
  <si>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</si>
  <si>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</si>
  <si>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</si>
  <si>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</si>
  <si>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</si>
  <si>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</si>
  <si>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</si>
  <si>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</si>
  <si>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</si>
  <si>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</si>
  <si>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</si>
  <si>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</si>
  <si>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</si>
  <si>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</si>
  <si>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</si>
  <si>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</si>
  <si>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</si>
  <si>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</si>
  <si>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</si>
  <si>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</si>
  <si>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</si>
  <si>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</si>
  <si>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</si>
  <si>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</si>
  <si>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</si>
  <si>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</si>
  <si>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</si>
  <si>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</si>
  <si>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</si>
  <si>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</si>
  <si>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</si>
  <si>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</si>
  <si>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</si>
  <si>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</si>
  <si>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</si>
  <si>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</si>
  <si>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</si>
  <si>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</si>
  <si>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</si>
  <si>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</si>
  <si>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</si>
  <si>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</si>
  <si>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</si>
  <si>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</si>
  <si>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</si>
  <si>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</si>
  <si>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</si>
  <si>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</si>
  <si>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</si>
  <si>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</si>
  <si>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</si>
  <si>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</si>
  <si>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</si>
  <si>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</si>
  <si>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</si>
  <si>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</si>
  <si>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</si>
  <si>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</si>
  <si>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</si>
  <si>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</si>
  <si>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</si>
  <si>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</si>
  <si>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</si>
  <si>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</si>
  <si>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</si>
  <si>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</si>
  <si>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</si>
  <si>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</si>
  <si>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</si>
  <si>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</si>
  <si>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</si>
  <si>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</si>
  <si>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</si>
  <si>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</si>
  <si>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</si>
  <si>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</si>
  <si>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</si>
  <si>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</si>
  <si>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</si>
  <si>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</si>
  <si>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</si>
  <si>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</si>
  <si>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</si>
  <si>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</si>
  <si>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</si>
  <si>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</si>
  <si>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</si>
  <si>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</si>
  <si>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</si>
  <si>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</si>
  <si>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</si>
  <si>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</si>
  <si>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</si>
  <si>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</si>
  <si>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</si>
  <si>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</si>
  <si>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</si>
  <si>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</si>
  <si>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</si>
  <si>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</si>
  <si>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</si>
  <si>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</si>
  <si>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</si>
  <si>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</si>
  <si>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</si>
  <si>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</si>
  <si>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</si>
  <si>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</si>
  <si>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</si>
  <si>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</si>
  <si>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</si>
  <si>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</si>
  <si>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</si>
  <si>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</si>
  <si>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</si>
  <si>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</si>
  <si>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</si>
  <si>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</si>
  <si>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</si>
  <si>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</si>
  <si>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</si>
  <si>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</si>
  <si>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</si>
  <si>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</si>
  <si>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</si>
  <si>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</si>
  <si>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</si>
  <si>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</si>
  <si>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</si>
  <si>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</si>
  <si>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</si>
  <si>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</si>
  <si>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</si>
  <si>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</si>
  <si>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</si>
  <si>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</si>
  <si>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</si>
  <si>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</si>
  <si>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</si>
  <si>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</si>
  <si>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</si>
  <si>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</si>
  <si>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</si>
  <si>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</si>
  <si>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</si>
  <si>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</si>
  <si>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</si>
  <si>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</si>
  <si>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</si>
  <si>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</si>
  <si>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</si>
  <si>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</si>
  <si>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</si>
  <si>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</si>
  <si>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</si>
  <si>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</si>
  <si>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</si>
  <si>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</si>
  <si>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</si>
  <si>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</si>
  <si>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</si>
  <si>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</si>
  <si>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</si>
  <si>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</si>
  <si>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</si>
  <si>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</si>
  <si>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</si>
  <si>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</si>
  <si>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</si>
  <si>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</si>
  <si>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</si>
  <si>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</si>
  <si>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</si>
  <si>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</si>
  <si>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</si>
  <si>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</si>
  <si>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</si>
  <si>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</si>
  <si>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</si>
  <si>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</si>
  <si>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</si>
  <si>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</si>
  <si>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</si>
  <si>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</si>
  <si>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</si>
  <si>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</si>
  <si>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</si>
  <si>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</si>
  <si>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</si>
  <si>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</si>
  <si>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</si>
  <si>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</si>
  <si>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</si>
  <si>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</si>
  <si>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</si>
  <si>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</si>
  <si>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</si>
  <si>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</si>
  <si>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</si>
  <si>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</si>
  <si>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</si>
  <si>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</si>
  <si>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</si>
  <si>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</si>
  <si>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</si>
  <si>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</si>
  <si>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</si>
  <si>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</si>
  <si>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</si>
  <si>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</si>
  <si>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</si>
  <si>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</si>
  <si>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</si>
  <si>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</si>
  <si>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</si>
  <si>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</si>
  <si>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</si>
  <si>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</si>
  <si>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</si>
  <si>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</si>
  <si>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</si>
  <si>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</si>
  <si>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</si>
  <si>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</si>
  <si>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</si>
  <si>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</si>
  <si>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</si>
  <si>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</si>
  <si>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</si>
  <si>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</si>
  <si>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</si>
  <si>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</si>
  <si>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</si>
  <si>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</si>
  <si>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</si>
  <si>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</si>
  <si>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</si>
  <si>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</si>
  <si>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</si>
  <si>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</si>
  <si>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</si>
  <si>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</si>
  <si>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</si>
  <si>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</si>
  <si>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</si>
  <si>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</si>
  <si>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</si>
  <si>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</si>
  <si>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</si>
  <si>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</si>
  <si>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</si>
  <si>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</si>
  <si>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</si>
  <si>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</si>
  <si>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</si>
  <si>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</si>
  <si>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</si>
  <si>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</si>
  <si>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</si>
  <si>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</si>
  <si>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</si>
  <si>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</si>
  <si>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</si>
  <si>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</si>
  <si>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</si>
  <si>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</si>
  <si>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</si>
  <si>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</si>
  <si>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</si>
  <si>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</si>
  <si>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</si>
  <si>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</si>
  <si>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</si>
  <si>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</si>
  <si>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</si>
  <si>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</si>
  <si>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</si>
  <si>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</si>
  <si>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</si>
  <si>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</si>
  <si>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</si>
  <si>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</si>
  <si>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</si>
  <si>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</si>
  <si>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</si>
  <si>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</si>
  <si>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</si>
  <si>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</si>
  <si>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</si>
  <si>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</si>
  <si>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</si>
  <si>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</si>
  <si>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</si>
  <si>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</si>
  <si>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</si>
  <si>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</si>
  <si>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</si>
  <si>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</si>
  <si>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</si>
  <si>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</si>
  <si>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</si>
  <si>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</si>
  <si>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</si>
  <si>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</si>
  <si>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</si>
  <si>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</si>
  <si>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</si>
  <si>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</si>
  <si>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</si>
  <si>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</si>
  <si>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</si>
  <si>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</si>
  <si>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</si>
  <si>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</si>
  <si>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</si>
  <si>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</si>
  <si>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</si>
  <si>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</si>
  <si>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</si>
  <si>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</si>
  <si>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</si>
  <si>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</si>
  <si>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</si>
  <si>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</si>
  <si>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</si>
  <si>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</si>
  <si>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</si>
  <si>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</si>
  <si>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</si>
  <si>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</si>
  <si>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</si>
  <si>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</si>
  <si>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</si>
  <si>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</si>
  <si>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</si>
  <si>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</si>
  <si>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</si>
  <si>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</si>
  <si>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</si>
  <si>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</si>
  <si>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</si>
  <si>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</si>
  <si>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</si>
  <si>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</si>
  <si>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</si>
  <si>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</si>
  <si>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</si>
  <si>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</si>
  <si>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</si>
  <si>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</si>
  <si>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</si>
  <si>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</si>
  <si>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</si>
  <si>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</si>
  <si>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</si>
  <si>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</si>
  <si>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</si>
  <si>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</si>
  <si>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</si>
  <si>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</si>
  <si>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</si>
  <si>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</si>
  <si>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</si>
  <si>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</si>
  <si>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</si>
  <si>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</si>
  <si>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</si>
  <si>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</si>
  <si>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</si>
  <si>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</si>
  <si>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</si>
  <si>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</si>
  <si>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</si>
  <si>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</si>
  <si>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</si>
  <si>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</si>
  <si>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</si>
  <si>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</si>
  <si>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</si>
  <si>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</si>
  <si>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</si>
  <si>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</si>
  <si>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</si>
  <si>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</si>
  <si>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</si>
  <si>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</si>
  <si>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</si>
  <si>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</si>
  <si>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</si>
  <si>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</si>
  <si>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</si>
  <si>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</si>
  <si>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</si>
  <si>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</si>
  <si>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</si>
  <si>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</si>
  <si>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</si>
  <si>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</si>
  <si>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</si>
  <si>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</si>
  <si>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</si>
  <si>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</si>
  <si>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</si>
  <si>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</si>
  <si>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</si>
  <si>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</si>
  <si>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</si>
  <si>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</si>
  <si>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</si>
  <si>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</si>
  <si>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</si>
  <si>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</si>
  <si>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</si>
  <si>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</si>
  <si>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</si>
  <si>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</si>
  <si>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</si>
  <si>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</si>
  <si>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</si>
  <si>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</si>
  <si>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</si>
  <si>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</si>
  <si>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</si>
  <si>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</si>
  <si>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</si>
  <si>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</si>
  <si>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</si>
  <si>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</si>
  <si>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</si>
  <si>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</si>
  <si>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</si>
  <si>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</si>
  <si>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</si>
  <si>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</si>
  <si>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</si>
  <si>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</si>
  <si>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</si>
  <si>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</si>
  <si>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</si>
  <si>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</si>
  <si>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</si>
  <si>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</si>
  <si>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</si>
  <si>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</si>
  <si>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</si>
  <si>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</si>
  <si>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</si>
  <si>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</si>
  <si>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</si>
  <si>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</si>
  <si>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</si>
  <si>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</si>
  <si>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</si>
  <si>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</si>
  <si>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</si>
  <si>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</si>
  <si>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</si>
  <si>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</si>
  <si>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</si>
  <si>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</si>
  <si>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</si>
  <si>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</si>
  <si>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</si>
  <si>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</si>
  <si>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</si>
  <si>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</si>
  <si>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</si>
  <si>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</si>
  <si>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</si>
  <si>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</si>
  <si>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</si>
  <si>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</si>
  <si>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</si>
  <si>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</si>
  <si>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</si>
  <si>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</si>
  <si>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</si>
  <si>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</si>
  <si>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</si>
  <si>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</si>
  <si>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</si>
  <si>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</si>
  <si>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</si>
  <si>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</si>
  <si>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</si>
  <si>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</si>
  <si>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</si>
  <si>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</si>
  <si>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</si>
  <si>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</si>
  <si>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</si>
  <si>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</si>
  <si>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</si>
  <si>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</si>
  <si>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</si>
  <si>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</si>
  <si>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</si>
  <si>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</si>
  <si>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</si>
  <si>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</si>
  <si>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</si>
  <si>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</si>
  <si>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</si>
  <si>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</si>
  <si>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</si>
  <si>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</si>
  <si>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</si>
  <si>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</si>
  <si>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</si>
  <si>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</si>
  <si>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</si>
  <si>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</si>
  <si>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</si>
  <si>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</si>
  <si>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</si>
  <si>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</si>
  <si>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</si>
  <si>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</si>
  <si>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</si>
  <si>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</si>
  <si>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</si>
  <si>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</si>
  <si>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</si>
  <si>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</si>
  <si>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</si>
  <si>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</si>
  <si>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</si>
  <si>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</si>
  <si>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</si>
  <si>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</si>
  <si>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</si>
  <si>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</si>
  <si>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</si>
  <si>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</si>
  <si>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</si>
  <si>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</si>
  <si>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</si>
  <si>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</si>
  <si>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</si>
  <si>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</si>
  <si>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</si>
  <si>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</si>
  <si>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</si>
  <si>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</si>
  <si>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</si>
  <si>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</si>
  <si>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</si>
  <si>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</si>
  <si>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</si>
  <si>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</si>
  <si>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</si>
  <si>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</si>
  <si>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</si>
  <si>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</si>
  <si>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</si>
  <si>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</si>
  <si>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</si>
  <si>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</si>
  <si>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</si>
  <si>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</si>
  <si>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</si>
  <si>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</si>
  <si>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</si>
  <si>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</si>
  <si>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</si>
  <si>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</si>
  <si>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</si>
  <si>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</si>
  <si>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</si>
  <si>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</si>
  <si>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</si>
  <si>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</si>
  <si>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</si>
  <si>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</si>
  <si>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</si>
  <si>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</si>
  <si>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</si>
  <si>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</si>
  <si>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</si>
  <si>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</si>
  <si>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</si>
  <si>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</si>
  <si>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</si>
  <si>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</si>
  <si>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</si>
  <si>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</si>
  <si>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</si>
  <si>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</si>
  <si>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</si>
  <si>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</si>
  <si>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</si>
  <si>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</si>
  <si>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</si>
  <si>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</si>
  <si>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</si>
  <si>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</si>
  <si>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</si>
  <si>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</si>
  <si>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</si>
  <si>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</si>
  <si>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</si>
  <si>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</si>
  <si>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</si>
  <si>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</si>
  <si>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</si>
  <si>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</si>
  <si>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</si>
  <si>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</si>
  <si>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</si>
  <si>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</si>
  <si>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</si>
  <si>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</si>
  <si>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</si>
  <si>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</si>
  <si>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</si>
  <si>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</si>
  <si>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</si>
  <si>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</si>
  <si>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</si>
  <si>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</si>
  <si>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</si>
  <si>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</si>
  <si>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</si>
  <si>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</si>
  <si>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</si>
  <si>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</si>
  <si>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</si>
  <si>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</si>
  <si>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</si>
  <si>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</si>
  <si>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</si>
  <si>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</si>
  <si>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</si>
  <si>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</si>
  <si>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</si>
  <si>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</si>
  <si>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</si>
  <si>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</si>
  <si>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</si>
  <si>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</si>
  <si>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</si>
  <si>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</si>
  <si>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</si>
  <si>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</si>
  <si>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</si>
  <si>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</si>
  <si>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</si>
  <si>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</si>
  <si>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</si>
  <si>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</si>
  <si>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</si>
  <si>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</si>
  <si>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</si>
  <si>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</si>
  <si>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</si>
  <si>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</si>
  <si>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</si>
  <si>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</si>
  <si>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</si>
  <si>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</si>
  <si>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</si>
  <si>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</si>
  <si>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</si>
  <si>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</si>
  <si>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</si>
  <si>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</si>
  <si>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</si>
  <si>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</si>
  <si>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</si>
  <si>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</si>
  <si>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</si>
  <si>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</si>
  <si>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</si>
  <si>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</si>
  <si>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</si>
  <si>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</si>
  <si>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</si>
  <si>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</si>
  <si>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</si>
  <si>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</si>
  <si>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</si>
  <si>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</si>
  <si>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</si>
  <si>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</si>
  <si>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</si>
  <si>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</si>
  <si>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</si>
  <si>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</si>
  <si>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</si>
  <si>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</si>
  <si>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</si>
  <si>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</si>
  <si>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</si>
  <si>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</si>
  <si>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</si>
  <si>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</si>
  <si>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</si>
  <si>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</si>
  <si>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</si>
  <si>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</si>
  <si>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</si>
  <si>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</si>
  <si>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</si>
  <si>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</si>
  <si>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</si>
  <si>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</si>
  <si>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</si>
  <si>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</si>
  <si>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</si>
  <si>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</si>
  <si>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</si>
  <si>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</si>
  <si>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</si>
  <si>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</si>
  <si>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</si>
  <si>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</si>
  <si>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</si>
  <si>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</si>
  <si>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</si>
  <si>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</si>
  <si>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</si>
  <si>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</si>
  <si>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</si>
  <si>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</si>
  <si>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</si>
  <si>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</si>
  <si>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</si>
  <si>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</si>
  <si>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</si>
  <si>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</si>
  <si>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</si>
  <si>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</si>
  <si>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</si>
  <si>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</si>
  <si>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</si>
  <si>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</si>
  <si>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</si>
  <si>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</si>
  <si>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</si>
  <si>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</si>
  <si>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</si>
  <si>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</si>
  <si>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</si>
  <si>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</si>
  <si>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</si>
  <si>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</si>
  <si>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</si>
  <si>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</si>
  <si>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</si>
  <si>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</si>
  <si>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</si>
  <si>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</si>
  <si>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</si>
  <si>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</si>
  <si>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</si>
  <si>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</si>
  <si>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</si>
  <si>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</si>
  <si>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</si>
  <si>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</si>
  <si>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</si>
  <si>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</si>
  <si>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</si>
  <si>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</si>
  <si>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</si>
  <si>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</si>
  <si>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</si>
  <si>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</si>
  <si>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</si>
  <si>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</si>
  <si>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</si>
  <si>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</si>
  <si>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</si>
  <si>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</si>
  <si>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</si>
  <si>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</si>
  <si>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</si>
  <si>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</si>
  <si>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</si>
  <si>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</si>
  <si>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</si>
  <si>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</si>
  <si>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</si>
  <si>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</si>
  <si>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</si>
  <si>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</si>
  <si>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</si>
  <si>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</si>
  <si>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</si>
  <si>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</si>
  <si>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</si>
  <si>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</si>
  <si>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</si>
  <si>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</si>
  <si>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</si>
  <si>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</si>
  <si>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</si>
  <si>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</si>
  <si>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</si>
  <si>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</si>
  <si>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</si>
  <si>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</si>
  <si>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</si>
  <si>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</si>
  <si>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</si>
  <si>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</si>
  <si>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</si>
  <si>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</si>
  <si>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</si>
  <si>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</si>
  <si>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</si>
  <si>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</si>
  <si>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</si>
  <si>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</si>
  <si>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</si>
  <si>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</si>
  <si>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</si>
  <si>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</si>
  <si>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</si>
  <si>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</si>
  <si>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</si>
  <si>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</si>
  <si>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</si>
  <si>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</si>
  <si>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</si>
  <si>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</si>
  <si>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</si>
  <si>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</si>
  <si>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</si>
  <si>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</si>
  <si>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</si>
  <si>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</si>
  <si>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</si>
  <si>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</si>
  <si>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</si>
  <si>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</si>
  <si>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</si>
  <si>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</si>
  <si>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</si>
  <si>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</si>
  <si>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</si>
  <si>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</si>
  <si>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</si>
  <si>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</si>
  <si>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</si>
  <si>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</si>
  <si>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</si>
  <si>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</si>
  <si>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</si>
  <si>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</si>
  <si>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</si>
  <si>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</si>
  <si>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</si>
  <si>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</si>
  <si>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</si>
  <si>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</si>
  <si>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</si>
  <si>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</si>
  <si>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</si>
  <si>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</si>
  <si>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</si>
  <si>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</si>
  <si>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</si>
  <si>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</si>
  <si>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</si>
  <si>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</si>
  <si>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</si>
  <si>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</si>
  <si>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</si>
  <si>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</si>
  <si>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</si>
  <si>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</si>
  <si>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</si>
  <si>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</si>
  <si>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</si>
  <si>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</si>
  <si>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</si>
  <si>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</si>
  <si>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</si>
  <si>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</si>
  <si>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</si>
  <si>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</si>
  <si>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</si>
  <si>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</si>
  <si>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</si>
  <si>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</si>
  <si>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</si>
  <si>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</si>
  <si>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</si>
  <si>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</si>
  <si>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</si>
  <si>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</si>
  <si>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</si>
  <si>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</si>
  <si>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</si>
  <si>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</si>
  <si>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</si>
  <si>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</si>
  <si>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</si>
  <si>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</si>
  <si>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</si>
  <si>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</si>
  <si>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</si>
  <si>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</si>
  <si>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</si>
  <si>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</si>
  <si>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</si>
  <si>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</si>
  <si>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</si>
  <si>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</si>
  <si>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</si>
  <si>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</si>
  <si>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</si>
  <si>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</si>
  <si>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</si>
  <si>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</si>
  <si>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</si>
  <si>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</si>
  <si>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</si>
  <si>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</si>
  <si>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</si>
  <si>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</si>
  <si>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</si>
  <si>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</si>
  <si>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</si>
  <si>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</si>
  <si>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</si>
  <si>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</si>
  <si>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</si>
  <si>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</si>
  <si>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</si>
  <si>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</si>
  <si>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</si>
  <si>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</si>
  <si>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</si>
  <si>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</si>
  <si>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</si>
  <si>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</si>
  <si>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</si>
  <si>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</si>
  <si>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</si>
  <si>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</si>
  <si>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</si>
  <si>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</si>
  <si>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</si>
  <si>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</si>
  <si>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</si>
  <si>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</si>
  <si>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</si>
  <si>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</si>
  <si>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</si>
  <si>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</si>
  <si>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</si>
  <si>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</si>
  <si>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</si>
  <si>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</si>
  <si>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</si>
  <si>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</si>
  <si>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</si>
  <si>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</si>
  <si>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</si>
  <si>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</si>
  <si>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</si>
  <si>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</si>
  <si>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</si>
  <si>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</si>
  <si>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</si>
  <si>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</si>
  <si>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</si>
  <si>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</si>
  <si>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</si>
  <si>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</si>
  <si>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</si>
  <si>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</si>
  <si>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</si>
  <si>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</si>
  <si>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</si>
  <si>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</si>
  <si>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</si>
  <si>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</si>
  <si>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</si>
  <si>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</si>
  <si>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</si>
  <si>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</si>
  <si>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</si>
  <si>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</si>
  <si>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</si>
  <si>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</si>
  <si>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</si>
  <si>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</si>
  <si>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</si>
  <si>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</si>
  <si>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</si>
  <si>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</si>
  <si>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</si>
  <si>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</si>
  <si>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</si>
  <si>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</si>
  <si>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</si>
  <si>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</si>
  <si>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</si>
  <si>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</si>
  <si>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</si>
  <si>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</si>
  <si>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</si>
  <si>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</si>
  <si>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</si>
  <si>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</si>
  <si>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</si>
  <si>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</si>
  <si>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</si>
  <si>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</si>
  <si>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</si>
  <si>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</si>
  <si>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</si>
  <si>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</si>
  <si>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</si>
  <si>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</si>
  <si>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</si>
  <si>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</si>
  <si>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</si>
  <si>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</si>
  <si>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</si>
  <si>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</si>
  <si>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</si>
  <si>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</si>
  <si>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</si>
  <si>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</si>
  <si>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</si>
  <si>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</si>
  <si>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</si>
  <si>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</si>
  <si>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</si>
  <si>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</si>
  <si>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</si>
  <si>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</si>
  <si>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</si>
  <si>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</si>
  <si>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</si>
  <si>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</si>
  <si>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</si>
  <si>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</si>
  <si>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</si>
  <si>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</si>
  <si>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</si>
  <si>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</si>
  <si>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</si>
  <si>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</si>
  <si>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</si>
  <si>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</si>
  <si>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</si>
  <si>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</si>
  <si>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</si>
  <si>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</si>
  <si>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</si>
  <si>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</si>
  <si>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</si>
  <si>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</si>
  <si>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</si>
  <si>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</si>
  <si>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</si>
  <si>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</si>
  <si>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</si>
  <si>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</si>
  <si>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</si>
  <si>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</si>
  <si>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</si>
  <si>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</si>
  <si>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</si>
  <si>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</si>
  <si>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</si>
  <si>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</si>
  <si>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</si>
  <si>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</si>
  <si>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</si>
  <si>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</si>
  <si>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</si>
  <si>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</si>
  <si>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</si>
  <si>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</si>
  <si>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</si>
  <si>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</si>
  <si>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</si>
  <si>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</si>
  <si>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</si>
  <si>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</si>
  <si>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</si>
  <si>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</si>
  <si>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</si>
  <si>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</si>
  <si>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</si>
  <si>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</si>
  <si>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</si>
  <si>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</si>
  <si>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</si>
  <si>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</si>
  <si>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</si>
  <si>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</si>
  <si>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</si>
  <si>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</si>
  <si>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</si>
  <si>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</si>
  <si>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</si>
  <si>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</si>
  <si>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</si>
  <si>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</si>
  <si>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</si>
  <si>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</si>
  <si>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</si>
  <si>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</si>
  <si>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</si>
  <si>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</si>
  <si>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</si>
  <si>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</si>
  <si>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</si>
  <si>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</si>
  <si>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</si>
  <si>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</si>
  <si>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</si>
  <si>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</si>
  <si>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</si>
  <si>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</si>
  <si>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</si>
  <si>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</si>
  <si>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</si>
  <si>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</si>
  <si>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</si>
  <si>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</si>
  <si>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</si>
  <si>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</si>
  <si>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</si>
  <si>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</si>
  <si>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</si>
  <si>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</si>
  <si>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</si>
  <si>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</si>
  <si>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</si>
  <si>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</si>
  <si>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</si>
  <si>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</si>
  <si>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</si>
  <si>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</si>
  <si>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</si>
  <si>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</si>
  <si>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</si>
  <si>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</si>
  <si>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</si>
  <si>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</si>
  <si>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</si>
  <si>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</si>
  <si>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</si>
  <si>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</si>
  <si>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</si>
  <si>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</si>
  <si>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</si>
  <si>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</si>
  <si>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</si>
  <si>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</si>
  <si>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</si>
  <si>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</si>
  <si>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</si>
  <si>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</si>
  <si>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</si>
  <si>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</si>
  <si>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</si>
  <si>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</si>
  <si>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</si>
  <si>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</si>
  <si>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</si>
  <si>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</si>
  <si>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</si>
  <si>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</si>
  <si>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</si>
  <si>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</si>
  <si>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</si>
  <si>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</si>
  <si>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</si>
  <si>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</si>
  <si>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</si>
  <si>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</si>
  <si>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</si>
  <si>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</si>
  <si>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</si>
  <si>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</si>
  <si>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</si>
  <si>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</si>
  <si>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</si>
  <si>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</si>
  <si>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</si>
  <si>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</si>
  <si>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</si>
  <si>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</si>
  <si>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</si>
  <si>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</si>
  <si>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</si>
  <si>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</si>
  <si>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</si>
  <si>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</si>
  <si>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</si>
  <si>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</si>
  <si>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</si>
  <si>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</si>
  <si>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</si>
  <si>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</si>
  <si>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</si>
  <si>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</si>
  <si>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</si>
  <si>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</si>
  <si>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</si>
  <si>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</si>
  <si>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</si>
  <si>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</si>
  <si>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</si>
  <si>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</si>
  <si>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</si>
  <si>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</si>
  <si>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</si>
  <si>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</si>
  <si>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</si>
  <si>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</si>
  <si>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</si>
  <si>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</si>
  <si>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</si>
  <si>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</si>
  <si>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</si>
  <si>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</si>
  <si>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</si>
  <si>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</si>
  <si>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</si>
  <si>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</si>
  <si>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</si>
  <si>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</si>
  <si>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</si>
  <si>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</si>
  <si>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</si>
  <si>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</si>
  <si>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</si>
  <si>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</si>
  <si>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</si>
  <si>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</si>
  <si>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</si>
  <si>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</si>
  <si>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</si>
  <si>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</si>
  <si>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</si>
  <si>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</si>
  <si>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</si>
  <si>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</si>
  <si>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</si>
  <si>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</si>
  <si>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</si>
  <si>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</si>
  <si>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</si>
  <si>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</si>
  <si>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</si>
  <si>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</si>
  <si>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</si>
  <si>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</si>
  <si>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</si>
  <si>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</si>
  <si>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</si>
  <si>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</si>
  <si>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</si>
  <si>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</si>
  <si>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</si>
  <si>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</si>
  <si>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</si>
  <si>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</si>
  <si>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</si>
  <si>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</si>
  <si>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</si>
  <si>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</si>
  <si>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</si>
  <si>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</si>
  <si>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</si>
  <si>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</si>
  <si>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</si>
  <si>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</si>
  <si>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</si>
  <si>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</si>
  <si>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</si>
  <si>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</si>
  <si>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</si>
  <si>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</si>
  <si>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</si>
  <si>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</si>
  <si>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</si>
  <si>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</si>
  <si>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</si>
  <si>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</si>
  <si>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</si>
  <si>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</si>
  <si>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</si>
  <si>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</si>
  <si>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</si>
  <si>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</si>
  <si>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</si>
  <si>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</si>
  <si>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</si>
  <si>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</si>
  <si>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</si>
  <si>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</si>
  <si>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</si>
  <si>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</si>
  <si>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</si>
  <si>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</si>
  <si>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</si>
  <si>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</si>
  <si>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</si>
  <si>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</si>
  <si>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</si>
  <si>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</si>
  <si>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</si>
  <si>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</si>
  <si>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</si>
  <si>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</si>
  <si>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</si>
  <si>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</si>
  <si>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</si>
  <si>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</si>
  <si>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</si>
  <si>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</si>
  <si>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</si>
  <si>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</si>
  <si>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</si>
  <si>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</si>
  <si>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</si>
  <si>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</si>
  <si>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</si>
  <si>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</si>
  <si>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</si>
  <si>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</si>
  <si>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</si>
  <si>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</si>
  <si>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</si>
  <si>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</si>
  <si>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</si>
  <si>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</si>
  <si>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</si>
  <si>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</si>
  <si>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</si>
  <si>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</si>
  <si>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</si>
  <si>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</si>
  <si>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</si>
  <si>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</si>
  <si>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</si>
  <si>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</si>
  <si>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</si>
  <si>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</si>
  <si>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</si>
  <si>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</si>
  <si>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</si>
  <si>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</si>
  <si>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</si>
  <si>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</si>
  <si>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</si>
  <si>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</si>
  <si>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</si>
  <si>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</si>
  <si>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</si>
  <si>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</si>
  <si>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</si>
  <si>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</si>
  <si>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</si>
  <si>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</si>
  <si>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</si>
  <si>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</si>
  <si>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</si>
  <si>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</si>
  <si>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</si>
  <si>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</si>
  <si>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</si>
  <si>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</si>
  <si>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</si>
  <si>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</si>
  <si>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</si>
  <si>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</si>
  <si>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</si>
  <si>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</si>
  <si>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</si>
  <si>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</si>
  <si>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</si>
  <si>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</si>
  <si>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</si>
  <si>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</si>
  <si>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</si>
  <si>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</si>
  <si>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</si>
  <si>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</si>
  <si>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</si>
  <si>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</si>
  <si>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</si>
  <si>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</si>
  <si>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</si>
  <si>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</si>
  <si>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</si>
  <si>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</si>
  <si>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</si>
  <si>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</si>
  <si>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</si>
  <si>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</si>
  <si>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</si>
  <si>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</si>
  <si>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</si>
  <si>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</si>
  <si>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</si>
  <si>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</si>
  <si>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</si>
  <si>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</si>
  <si>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</si>
  <si>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</si>
  <si>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</si>
  <si>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</si>
  <si>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</si>
  <si>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</si>
  <si>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</si>
  <si>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</si>
  <si>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</si>
  <si>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</si>
  <si>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</si>
  <si>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</si>
  <si>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</si>
  <si>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</si>
  <si>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</si>
  <si>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</si>
  <si>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</si>
  <si>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</si>
  <si>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</si>
  <si>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</si>
  <si>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</si>
  <si>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</si>
  <si>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</si>
  <si>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</si>
  <si>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</si>
  <si>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</si>
  <si>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</si>
  <si>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</si>
  <si>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</si>
  <si>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</si>
  <si>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</si>
  <si>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</si>
  <si>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</si>
  <si>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</si>
  <si>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</si>
  <si>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</si>
  <si>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</si>
  <si>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</si>
  <si>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</si>
  <si>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</si>
  <si>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</si>
  <si>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</si>
  <si>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</si>
  <si>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</si>
  <si>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</si>
  <si>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</si>
  <si>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</si>
  <si>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</si>
  <si>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</si>
  <si>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</si>
  <si>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</si>
  <si>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</si>
  <si>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</si>
  <si>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</si>
  <si>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</si>
  <si>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</si>
  <si>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</si>
  <si>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</si>
  <si>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</si>
  <si>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</si>
  <si>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</si>
  <si>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</si>
  <si>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</si>
  <si>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</si>
  <si>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</si>
  <si>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</si>
  <si>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</si>
  <si>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</si>
  <si>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</si>
  <si>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</si>
  <si>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</si>
  <si>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</si>
  <si>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</si>
  <si>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</si>
  <si>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</si>
  <si>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</si>
  <si>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</si>
  <si>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</si>
  <si>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</si>
  <si>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</si>
  <si>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</si>
  <si>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</si>
  <si>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</si>
  <si>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</si>
  <si>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</si>
  <si>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</si>
  <si>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</si>
  <si>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</si>
  <si>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</si>
  <si>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</si>
  <si>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</si>
  <si>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</si>
  <si>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</si>
  <si>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</si>
  <si>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</si>
  <si>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</si>
  <si>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</si>
  <si>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</si>
  <si>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</si>
  <si>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</si>
  <si>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</si>
  <si>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</si>
  <si>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</si>
  <si>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</si>
  <si>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</si>
  <si>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</si>
  <si>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</si>
  <si>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</si>
  <si>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</si>
  <si>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</si>
  <si>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</si>
  <si>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</si>
  <si>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</si>
  <si>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</si>
  <si>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</si>
  <si>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</si>
  <si>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</si>
  <si>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</si>
  <si>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</si>
  <si>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</si>
  <si>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</si>
  <si>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</si>
  <si>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</si>
  <si>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</si>
  <si>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</si>
  <si>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</si>
  <si>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</si>
  <si>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</si>
  <si>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</si>
  <si>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</si>
  <si>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</si>
  <si>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</si>
  <si>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</si>
  <si>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</si>
  <si>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</si>
  <si>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</si>
  <si>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</si>
  <si>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</si>
  <si>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</si>
  <si>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</si>
  <si>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</si>
  <si>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</si>
  <si>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</si>
  <si>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</si>
  <si>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</si>
  <si>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</si>
  <si>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</si>
  <si>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</si>
  <si>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</si>
  <si>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</si>
  <si>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</si>
  <si>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</si>
  <si>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</si>
  <si>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</si>
  <si>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</si>
  <si>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</si>
  <si>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</si>
  <si>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</si>
  <si>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</si>
  <si>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</si>
  <si>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</si>
  <si>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</si>
  <si>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</si>
  <si>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</si>
  <si>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</si>
  <si>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</si>
  <si>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</si>
  <si>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</si>
  <si>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</si>
  <si>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</si>
  <si>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</si>
  <si>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</si>
  <si>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</si>
  <si>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</si>
  <si>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</si>
  <si>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</si>
  <si>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</si>
  <si>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</si>
  <si>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</si>
  <si>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</si>
  <si>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</si>
  <si>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</si>
  <si>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</si>
  <si>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</si>
  <si>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</si>
  <si>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</si>
  <si>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</si>
  <si>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</si>
  <si>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</si>
  <si>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</si>
  <si>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</si>
  <si>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</si>
  <si>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</si>
  <si>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</si>
  <si>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</si>
  <si>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</si>
  <si>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</si>
  <si>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</si>
  <si>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</si>
  <si>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</si>
  <si>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</si>
  <si>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</si>
  <si>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</si>
  <si>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</si>
  <si>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</si>
  <si>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</si>
  <si>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</si>
  <si>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</si>
  <si>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</si>
  <si>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</si>
  <si>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</si>
  <si>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</si>
  <si>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</si>
  <si>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</si>
  <si>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</si>
  <si>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</si>
  <si>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</si>
  <si>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</si>
  <si>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</si>
  <si>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</si>
  <si>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</si>
  <si>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</si>
  <si>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</si>
  <si>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</si>
  <si>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</si>
  <si>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</si>
  <si>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</si>
  <si>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</si>
  <si>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</si>
  <si>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</si>
  <si>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</si>
  <si>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</si>
  <si>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</si>
  <si>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</si>
  <si>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</si>
  <si>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</si>
  <si>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</si>
  <si>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</si>
  <si>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</si>
  <si>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</si>
  <si>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</si>
  <si>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</si>
  <si>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</si>
  <si>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</si>
  <si>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</si>
  <si>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</si>
  <si>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</si>
  <si>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</si>
  <si>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</si>
  <si>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</si>
  <si>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</si>
  <si>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</si>
  <si>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</si>
  <si>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</si>
  <si>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</si>
  <si>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</si>
  <si>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</si>
  <si>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</si>
  <si>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</si>
  <si>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</si>
  <si>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</si>
  <si>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</si>
  <si>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</si>
  <si>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</si>
  <si>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</si>
  <si>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</si>
  <si>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</si>
  <si>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</si>
  <si>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</si>
  <si>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</si>
  <si>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</si>
  <si>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</si>
  <si>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</si>
  <si>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</si>
  <si>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</si>
  <si>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</si>
  <si>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</si>
  <si>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</si>
  <si>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</si>
  <si>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</si>
  <si>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</si>
  <si>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</si>
  <si>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</si>
  <si>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</si>
  <si>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</si>
  <si>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</si>
  <si>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</si>
  <si>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</si>
  <si>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</si>
  <si>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</si>
  <si>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</si>
  <si>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</si>
  <si>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</si>
  <si>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</si>
  <si>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</si>
  <si>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</si>
  <si>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</si>
  <si>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</si>
  <si>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</si>
  <si>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</si>
  <si>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</si>
  <si>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</si>
  <si>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</si>
  <si>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</si>
  <si>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</si>
  <si>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</si>
  <si>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</si>
  <si>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</si>
  <si>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</si>
  <si>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</si>
  <si>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</si>
  <si>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</si>
  <si>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</si>
  <si>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</si>
  <si>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</si>
  <si>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</si>
  <si>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</si>
  <si>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</si>
  <si>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</si>
  <si>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</si>
  <si>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</si>
  <si>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</si>
  <si>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</si>
  <si>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</si>
  <si>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</si>
  <si>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</si>
  <si>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</si>
  <si>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</si>
  <si>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</si>
  <si>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</si>
  <si>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</si>
  <si>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</si>
  <si>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</si>
  <si>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</si>
  <si>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</si>
  <si>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</si>
  <si>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</si>
  <si>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</si>
  <si>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</si>
  <si>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</si>
  <si>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</si>
  <si>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</si>
  <si>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</si>
  <si>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</si>
  <si>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</si>
  <si>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</si>
  <si>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</si>
  <si>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</si>
  <si>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</si>
  <si>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</si>
  <si>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</si>
  <si>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</si>
  <si>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</si>
  <si>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</si>
  <si>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</si>
  <si>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</si>
  <si>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</si>
  <si>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</si>
  <si>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</si>
  <si>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</si>
  <si>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</si>
  <si>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</si>
  <si>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</si>
  <si>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</si>
  <si>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</si>
  <si>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</si>
  <si>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</si>
  <si>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</si>
  <si>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</si>
  <si>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</si>
  <si>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</si>
  <si>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</si>
  <si>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</si>
  <si>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</si>
  <si>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</si>
  <si>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</si>
  <si>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</si>
  <si>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</si>
  <si>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</si>
  <si>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</si>
  <si>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</si>
  <si>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</si>
  <si>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</si>
  <si>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</si>
  <si>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</si>
  <si>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</si>
  <si>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</si>
  <si>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</si>
  <si>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</si>
  <si>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</si>
  <si>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</si>
  <si>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</si>
  <si>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</si>
  <si>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</si>
  <si>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</si>
  <si>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</si>
  <si>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</si>
  <si>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</si>
  <si>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</si>
  <si>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</si>
  <si>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</si>
  <si>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</si>
  <si>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</si>
  <si>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</si>
  <si>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</si>
  <si>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</si>
  <si>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</si>
  <si>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</si>
  <si>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</si>
  <si>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</si>
  <si>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</si>
  <si>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</si>
  <si>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</si>
  <si>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</si>
  <si>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</si>
  <si>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</si>
  <si>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</si>
  <si>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</si>
  <si>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</si>
  <si>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</si>
  <si>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</si>
  <si>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</si>
  <si>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</si>
  <si>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</si>
  <si>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</si>
  <si>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</si>
  <si>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</si>
  <si>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</si>
  <si>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</si>
  <si>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</si>
  <si>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</si>
  <si>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</si>
  <si>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</si>
  <si>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</si>
  <si>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</si>
  <si>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</si>
  <si>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</si>
  <si>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</si>
  <si>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</si>
  <si>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</si>
  <si>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</si>
  <si>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</si>
  <si>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</si>
  <si>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</si>
  <si>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</si>
  <si>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</si>
  <si>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</si>
  <si>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</si>
  <si>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</si>
  <si>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</si>
  <si>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</si>
  <si>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</si>
  <si>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</si>
  <si>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</si>
  <si>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</si>
  <si>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</si>
  <si>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</si>
  <si>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</si>
  <si>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</si>
  <si>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</si>
  <si>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</si>
  <si>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</si>
  <si>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</si>
  <si>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</si>
  <si>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</si>
  <si>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</si>
  <si>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</si>
  <si>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</si>
  <si>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</si>
  <si>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</si>
  <si>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</si>
  <si>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</si>
  <si>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</si>
  <si>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</si>
  <si>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</si>
  <si>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</si>
  <si>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</si>
  <si>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</si>
  <si>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</si>
  <si>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</si>
  <si>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</si>
  <si>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</si>
  <si>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</si>
  <si>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</si>
  <si>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</si>
  <si>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</si>
  <si>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</si>
  <si>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</si>
  <si>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</si>
  <si>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</si>
  <si>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</si>
  <si>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</si>
  <si>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</si>
  <si>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</si>
  <si>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</si>
  <si>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</si>
  <si>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</si>
  <si>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</si>
  <si>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</si>
  <si>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</si>
  <si>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</si>
  <si>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</si>
  <si>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</si>
  <si>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</si>
  <si>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</si>
  <si>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</si>
  <si>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</si>
  <si>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</si>
  <si>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</si>
  <si>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</si>
  <si>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</si>
  <si>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</si>
  <si>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</si>
  <si>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</si>
  <si>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</si>
  <si>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</si>
  <si>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</si>
  <si>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</si>
  <si>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</si>
  <si>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</si>
  <si>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</si>
  <si>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</si>
  <si>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</si>
  <si>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</si>
  <si>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</si>
  <si>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</si>
  <si>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</si>
  <si>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</si>
  <si>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</si>
  <si>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</si>
  <si>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</si>
  <si>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</si>
  <si>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</si>
  <si>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</si>
  <si>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</si>
  <si>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</si>
  <si>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</si>
  <si>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</si>
  <si>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</si>
  <si>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</si>
  <si>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</si>
  <si>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</si>
  <si>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</si>
  <si>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</si>
  <si>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</si>
  <si>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</si>
  <si>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</si>
  <si>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</si>
  <si>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</si>
  <si>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</si>
  <si>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</si>
  <si>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</si>
  <si>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</si>
  <si>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</si>
  <si>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</si>
  <si>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</si>
  <si>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</si>
  <si>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</si>
  <si>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</si>
  <si>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</si>
  <si>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</si>
  <si>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</si>
  <si>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</si>
  <si>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</si>
  <si>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</si>
  <si>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</si>
  <si>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</si>
  <si>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</si>
  <si>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</si>
  <si>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</si>
  <si>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</si>
  <si>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</si>
  <si>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</si>
  <si>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</si>
  <si>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</si>
  <si>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</si>
  <si>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</si>
  <si>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</si>
  <si>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</si>
  <si>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</si>
  <si>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</si>
  <si>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</si>
  <si>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</si>
  <si>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</si>
  <si>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</si>
  <si>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</si>
  <si>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</si>
  <si>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</si>
  <si>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</si>
  <si>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</si>
  <si>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</si>
  <si>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</si>
  <si>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</si>
  <si>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</si>
  <si>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</si>
  <si>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</si>
  <si>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</si>
  <si>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</si>
  <si>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</si>
  <si>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</si>
  <si>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</si>
  <si>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</si>
  <si>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</si>
  <si>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</si>
  <si>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</si>
  <si>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</si>
  <si>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</si>
  <si>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</si>
  <si>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</si>
  <si>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</si>
  <si>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</si>
  <si>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</si>
  <si>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</si>
  <si>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</si>
  <si>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</si>
  <si>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</si>
  <si>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</si>
  <si>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</si>
  <si>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</si>
  <si>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</si>
  <si>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</si>
  <si>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</si>
  <si>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</si>
  <si>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</si>
  <si>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</si>
  <si>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</si>
  <si>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</si>
  <si>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</si>
  <si>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</si>
  <si>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</si>
  <si>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</si>
  <si>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</si>
  <si>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</si>
  <si>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</si>
  <si>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</si>
  <si>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</si>
  <si>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</si>
  <si>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</si>
  <si>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</si>
  <si>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</si>
  <si>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</si>
  <si>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</si>
  <si>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</si>
  <si>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</si>
  <si>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</si>
  <si>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</si>
  <si>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</si>
  <si>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</si>
  <si>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</si>
  <si>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</si>
  <si>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</si>
  <si>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</si>
  <si>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</si>
  <si>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</si>
  <si>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</si>
  <si>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</si>
  <si>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</si>
  <si>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</si>
  <si>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</si>
  <si>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</si>
  <si>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</si>
  <si>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</si>
  <si>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</si>
  <si>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</si>
  <si>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</si>
  <si>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</si>
  <si>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</si>
  <si>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</si>
  <si>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</si>
  <si>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</si>
  <si>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</si>
  <si>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</si>
  <si>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</si>
  <si>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</si>
  <si>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</si>
  <si>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</si>
  <si>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</si>
  <si>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</si>
  <si>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</si>
  <si>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</si>
  <si>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</si>
  <si>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</si>
  <si>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</si>
  <si>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</si>
  <si>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</si>
  <si>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</si>
  <si>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</si>
  <si>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</si>
  <si>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</si>
  <si>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</si>
  <si>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</si>
  <si>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</si>
  <si>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</si>
  <si>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</si>
  <si>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</si>
  <si>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</si>
  <si>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</si>
  <si>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</si>
  <si>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</si>
  <si>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</si>
  <si>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</si>
  <si>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</si>
  <si>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</si>
  <si>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</si>
  <si>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</si>
  <si>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</si>
  <si>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</si>
  <si>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</si>
  <si>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</si>
  <si>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</si>
  <si>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</si>
  <si>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</si>
  <si>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</si>
  <si>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</si>
  <si>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</si>
  <si>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</si>
  <si>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</si>
  <si>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</si>
  <si>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</si>
  <si>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</si>
  <si>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</si>
  <si>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</si>
  <si>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</si>
  <si>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</si>
  <si>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</si>
  <si>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</si>
  <si>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</si>
  <si>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</si>
  <si>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</si>
  <si>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</si>
  <si>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</si>
  <si>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</si>
  <si>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</si>
  <si>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</si>
  <si>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</si>
  <si>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</si>
  <si>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</si>
  <si>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</si>
  <si>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</si>
  <si>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</si>
  <si>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</si>
  <si>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</si>
  <si>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</si>
  <si>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</si>
  <si>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</si>
  <si>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</si>
  <si>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</si>
  <si>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</si>
  <si>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</si>
  <si>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</si>
  <si>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</si>
  <si>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</si>
  <si>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</si>
  <si>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</si>
  <si>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</si>
  <si>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</si>
  <si>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</si>
  <si>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</si>
  <si>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</si>
  <si>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</si>
  <si>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</si>
  <si>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</si>
  <si>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</si>
  <si>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</si>
  <si>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</si>
  <si>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</si>
  <si>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</si>
  <si>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</si>
  <si>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</si>
  <si>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</si>
  <si>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</si>
  <si>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</si>
  <si>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</si>
  <si>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</si>
  <si>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</si>
  <si>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</si>
  <si>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</si>
  <si>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</si>
  <si>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</si>
  <si>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</si>
  <si>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</si>
  <si>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</si>
  <si>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</si>
  <si>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</si>
  <si>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</si>
  <si>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</si>
  <si>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</si>
  <si>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</si>
  <si>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</si>
  <si>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</si>
  <si>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</si>
  <si>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</si>
  <si>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</si>
  <si>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</si>
  <si>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</si>
  <si>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</si>
  <si>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</si>
  <si>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</si>
  <si>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</si>
  <si>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</si>
  <si>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</si>
  <si>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</si>
  <si>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</si>
  <si>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</si>
  <si>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</si>
  <si>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</si>
  <si>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</si>
  <si>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</si>
  <si>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</si>
  <si>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</si>
  <si>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</si>
  <si>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</si>
  <si>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</si>
  <si>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</si>
  <si>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</si>
  <si>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</si>
  <si>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</si>
  <si>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</si>
  <si>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</si>
  <si>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</si>
  <si>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</si>
  <si>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</si>
  <si>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</si>
  <si>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</si>
  <si>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</si>
  <si>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</si>
  <si>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</si>
  <si>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</si>
  <si>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</si>
  <si>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</si>
  <si>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</si>
  <si>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</si>
  <si>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</si>
  <si>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</si>
  <si>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</si>
  <si>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</si>
  <si>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</si>
  <si>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</si>
  <si>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</si>
  <si>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</si>
  <si>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</si>
  <si>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</si>
  <si>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</si>
  <si>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</si>
  <si>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</si>
  <si>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</si>
  <si>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</si>
  <si>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</si>
  <si>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</si>
  <si>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</si>
  <si>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</si>
  <si>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</si>
  <si>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</si>
  <si>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</si>
  <si>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</si>
  <si>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</si>
  <si>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</si>
  <si>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</si>
  <si>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</si>
  <si>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</si>
  <si>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</si>
  <si>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</si>
  <si>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</si>
  <si>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</si>
  <si>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</si>
  <si>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</si>
  <si>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</si>
  <si>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</si>
  <si>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</si>
  <si>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</si>
  <si>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</si>
  <si>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</si>
  <si>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</si>
  <si>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</si>
  <si>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</si>
  <si>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</si>
  <si>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</si>
  <si>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</si>
  <si>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</si>
  <si>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</si>
  <si>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</si>
  <si>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</si>
  <si>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</si>
  <si>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</si>
  <si>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</si>
  <si>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</si>
  <si>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</si>
  <si>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</si>
  <si>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</si>
  <si>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</si>
  <si>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</si>
  <si>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</si>
  <si>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</si>
  <si>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</si>
  <si>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</si>
  <si>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</si>
  <si>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</si>
  <si>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</si>
  <si>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</si>
  <si>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</si>
  <si>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</si>
  <si>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</si>
  <si>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</si>
  <si>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</si>
  <si>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</si>
  <si>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</si>
  <si>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</si>
  <si>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</si>
  <si>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</si>
  <si>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</si>
  <si>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</si>
  <si>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</si>
  <si>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</si>
  <si>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</si>
  <si>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</si>
  <si>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</si>
  <si>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</si>
  <si>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</si>
  <si>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</si>
  <si>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</si>
  <si>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</si>
  <si>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</si>
  <si>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</si>
  <si>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</si>
  <si>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</si>
  <si>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</si>
  <si>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</si>
  <si>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</si>
  <si>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</si>
  <si>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</si>
  <si>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</si>
  <si>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</si>
  <si>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</si>
  <si>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</si>
  <si>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</si>
  <si>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</si>
  <si>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</si>
  <si>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</si>
  <si>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</si>
  <si>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</si>
  <si>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</si>
  <si>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</si>
  <si>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</si>
  <si>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</si>
  <si>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</si>
  <si>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</si>
  <si>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</si>
  <si>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</si>
  <si>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</si>
  <si>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</si>
  <si>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</si>
  <si>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</si>
  <si>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</si>
  <si>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</si>
  <si>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</si>
  <si>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</si>
  <si>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</si>
  <si>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</si>
  <si>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</si>
  <si>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</si>
  <si>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</si>
  <si>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</si>
  <si>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</si>
  <si>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</si>
  <si>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</si>
  <si>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</si>
  <si>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</si>
  <si>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</si>
  <si>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</si>
  <si>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</si>
  <si>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</si>
  <si>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</si>
  <si>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</si>
  <si>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</si>
  <si>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</si>
  <si>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</si>
  <si>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</si>
  <si>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</si>
  <si>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</si>
  <si>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</si>
  <si>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</si>
  <si>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</si>
  <si>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</si>
  <si>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</si>
  <si>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</si>
  <si>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</si>
  <si>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</si>
  <si>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</si>
  <si>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</si>
  <si>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</si>
  <si>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</si>
  <si>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</si>
  <si>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</si>
  <si>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</si>
  <si>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</si>
  <si>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</si>
  <si>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</si>
  <si>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</si>
  <si>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</si>
  <si>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</si>
  <si>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</si>
  <si>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</si>
  <si>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</si>
  <si>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</si>
  <si>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</si>
  <si>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</si>
  <si>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</si>
  <si>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</si>
  <si>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</si>
  <si>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</si>
  <si>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</si>
  <si>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</si>
  <si>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</si>
  <si>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</si>
  <si>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</si>
  <si>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</si>
  <si>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</si>
  <si>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</si>
  <si>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</si>
  <si>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</si>
  <si>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</si>
  <si>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</si>
  <si>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</si>
  <si>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</si>
  <si>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</si>
  <si>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</si>
  <si>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</si>
  <si>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</si>
  <si>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</si>
  <si>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</si>
  <si>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</si>
  <si>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</si>
  <si>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</si>
  <si>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</si>
  <si>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</si>
  <si>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</si>
  <si>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</si>
  <si>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</si>
  <si>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</si>
  <si>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</si>
  <si>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</si>
  <si>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</si>
  <si>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</si>
  <si>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</si>
  <si>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</si>
  <si>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</si>
  <si>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</si>
  <si>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</si>
  <si>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</si>
  <si>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</si>
  <si>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</si>
  <si>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</si>
  <si>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</si>
  <si>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</si>
  <si>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</si>
  <si>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</si>
  <si>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</si>
  <si>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</si>
  <si>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</si>
  <si>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</si>
  <si>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</si>
  <si>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</si>
  <si>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</si>
  <si>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</si>
  <si>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</si>
  <si>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</si>
  <si>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</si>
  <si>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</si>
  <si>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</si>
  <si>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</si>
  <si>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</si>
  <si>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</si>
  <si>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</si>
  <si>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</si>
  <si>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</si>
  <si>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</si>
  <si>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</si>
  <si>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</si>
  <si>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</si>
  <si>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</si>
  <si>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</si>
  <si>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</si>
  <si>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</si>
  <si>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</si>
  <si>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</si>
  <si>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</si>
  <si>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</si>
  <si>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</si>
  <si>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</si>
  <si>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</si>
  <si>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</si>
  <si>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</si>
  <si>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</si>
  <si>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</si>
  <si>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</si>
  <si>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</si>
  <si>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</si>
  <si>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</si>
  <si>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</si>
  <si>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</si>
  <si>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</si>
  <si>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</si>
  <si>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</si>
  <si>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</si>
  <si>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</si>
  <si>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</si>
  <si>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</si>
  <si>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</si>
  <si>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</si>
  <si>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</si>
  <si>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</si>
  <si>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</si>
  <si>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</si>
  <si>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</si>
  <si>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</si>
  <si>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</si>
  <si>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</si>
  <si>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</si>
  <si>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</si>
  <si>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</si>
  <si>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</si>
  <si>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</si>
  <si>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</si>
  <si>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</si>
  <si>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</si>
  <si>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</si>
  <si>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</si>
  <si>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</si>
  <si>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</si>
  <si>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</si>
  <si>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</si>
  <si>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</si>
  <si>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</si>
  <si>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</si>
  <si>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</si>
  <si>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</si>
  <si>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</si>
  <si>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</si>
  <si>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</si>
  <si>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</si>
  <si>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</si>
  <si>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</si>
  <si>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</si>
  <si>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</si>
  <si>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</si>
  <si>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</si>
  <si>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</si>
  <si>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</si>
  <si>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</si>
  <si>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</si>
  <si>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</si>
  <si>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</si>
  <si>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</si>
  <si>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</si>
  <si>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</si>
  <si>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</si>
  <si>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</si>
  <si>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</si>
  <si>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</si>
  <si>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</si>
  <si>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</si>
  <si>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</si>
  <si>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</si>
  <si>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</si>
  <si>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</si>
  <si>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</si>
  <si>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</si>
  <si>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</si>
  <si>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</si>
  <si>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</si>
  <si>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</si>
  <si>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</si>
  <si>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</si>
  <si>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</si>
  <si>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</si>
  <si>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</si>
  <si>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</si>
  <si>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</si>
  <si>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</si>
  <si>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</si>
  <si>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</si>
  <si>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</si>
  <si>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</si>
  <si>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</si>
  <si>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</si>
  <si>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</si>
  <si>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</si>
  <si>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</si>
  <si>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</si>
  <si>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</si>
  <si>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</si>
  <si>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</si>
  <si>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</si>
  <si>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</si>
  <si>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</si>
  <si>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</si>
  <si>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</si>
  <si>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</si>
  <si>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</si>
  <si>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</si>
  <si>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</si>
  <si>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</si>
  <si>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</si>
  <si>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</si>
  <si>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</si>
  <si>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</si>
  <si>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</si>
  <si>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</si>
  <si>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</si>
  <si>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</si>
  <si>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</si>
  <si>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</si>
  <si>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</si>
  <si>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</si>
  <si>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</si>
  <si>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</si>
  <si>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</si>
  <si>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</si>
  <si>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</si>
  <si>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</si>
  <si>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</si>
  <si>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</si>
  <si>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</si>
  <si>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</si>
  <si>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</si>
  <si>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</si>
  <si>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</si>
  <si>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</si>
  <si>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</si>
  <si>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</si>
  <si>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</si>
  <si>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</si>
  <si>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</si>
  <si>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</si>
  <si>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</si>
  <si>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</si>
  <si>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</si>
  <si>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</si>
  <si>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</si>
  <si>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</si>
  <si>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</si>
  <si>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</si>
  <si>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</si>
  <si>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</si>
  <si>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</si>
  <si>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</si>
  <si>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</si>
  <si>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</si>
  <si>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</si>
  <si>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</si>
  <si>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</si>
  <si>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</si>
  <si>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</si>
  <si>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</si>
  <si>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</si>
  <si>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</si>
  <si>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</si>
  <si>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</si>
  <si>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</si>
  <si>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</si>
  <si>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</si>
  <si>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</si>
  <si>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</si>
  <si>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</si>
  <si>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</si>
  <si>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</si>
  <si>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</si>
  <si>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</si>
  <si>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</si>
  <si>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</si>
  <si>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</si>
  <si>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</si>
  <si>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</si>
  <si>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</si>
  <si>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</si>
  <si>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</si>
  <si>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</si>
  <si>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</si>
  <si>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</si>
  <si>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</si>
  <si>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</si>
  <si>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</si>
  <si>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</si>
  <si>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</si>
  <si>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</si>
  <si>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</si>
  <si>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</si>
  <si>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</si>
  <si>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</si>
  <si>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</si>
  <si>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</si>
  <si>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</si>
  <si>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</si>
  <si>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</si>
  <si>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</si>
  <si>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</si>
  <si>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</si>
  <si>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</si>
  <si>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</si>
  <si>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</si>
  <si>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</si>
  <si>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</si>
  <si>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</si>
  <si>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</si>
  <si>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</si>
  <si>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</si>
  <si>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</si>
  <si>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</si>
  <si>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</si>
  <si>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</si>
  <si>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</si>
  <si>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</si>
  <si>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</si>
  <si>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</si>
  <si>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</si>
  <si>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</si>
  <si>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</si>
  <si>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</si>
  <si>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</si>
  <si>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</si>
  <si>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</si>
  <si>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</si>
  <si>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</si>
  <si>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</si>
  <si>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</si>
  <si>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</si>
  <si>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</si>
  <si>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</si>
  <si>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</si>
  <si>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</si>
  <si>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</si>
  <si>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</si>
  <si>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</si>
  <si>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</si>
  <si>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</si>
  <si>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</si>
  <si>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</si>
  <si>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</si>
  <si>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</si>
  <si>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</si>
  <si>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</si>
  <si>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</si>
  <si>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</si>
  <si>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</si>
  <si>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</si>
  <si>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</si>
  <si>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</si>
  <si>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</si>
  <si>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</si>
  <si>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</si>
  <si>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</si>
  <si>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</si>
  <si>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</si>
  <si>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</si>
  <si>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</si>
  <si>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</si>
  <si>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</si>
  <si>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</si>
  <si>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</si>
  <si>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</si>
  <si>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</si>
  <si>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</si>
  <si>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</si>
  <si>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</si>
  <si>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</si>
  <si>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</si>
  <si>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</si>
  <si>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</si>
  <si>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</si>
  <si>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</si>
  <si>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</si>
  <si>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</si>
  <si>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</si>
  <si>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</si>
  <si>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</si>
  <si>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</si>
  <si>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</si>
  <si>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</si>
  <si>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</si>
  <si>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</si>
  <si>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</si>
  <si>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</si>
  <si>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</si>
  <si>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</si>
  <si>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</si>
  <si>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</si>
  <si>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</si>
  <si>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</si>
  <si>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</si>
  <si>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</si>
  <si>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</si>
  <si>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</si>
  <si>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</si>
  <si>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</si>
  <si>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</si>
  <si>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</si>
  <si>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</si>
  <si>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</si>
  <si>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</si>
  <si>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</si>
  <si>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</si>
  <si>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</si>
  <si>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</si>
  <si>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</si>
  <si>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</si>
  <si>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</si>
  <si>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</si>
  <si>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</si>
  <si>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</si>
  <si>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</si>
  <si>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</si>
  <si>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</si>
  <si>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</si>
  <si>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</si>
  <si>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</si>
  <si>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</si>
  <si>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</si>
  <si>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</si>
  <si>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</si>
  <si>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</si>
  <si>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</si>
  <si>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</si>
  <si>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</si>
  <si>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</si>
  <si>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</si>
  <si>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</si>
  <si>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</si>
  <si>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</si>
  <si>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</si>
  <si>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</si>
  <si>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</si>
  <si>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</si>
  <si>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</si>
  <si>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</si>
  <si>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</si>
  <si>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</si>
  <si>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</si>
  <si>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</si>
  <si>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</si>
  <si>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</si>
  <si>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</si>
  <si>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</si>
  <si>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</si>
  <si>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</si>
  <si>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</si>
  <si>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</si>
  <si>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</si>
  <si>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</si>
  <si>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</si>
  <si>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</si>
  <si>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</si>
  <si>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</si>
  <si>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</si>
  <si>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</si>
  <si>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</si>
  <si>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</si>
  <si>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</si>
  <si>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</si>
  <si>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</si>
  <si>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</si>
  <si>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</si>
  <si>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</si>
  <si>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</si>
  <si>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</si>
  <si>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</si>
  <si>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</si>
  <si>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</si>
  <si>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</si>
  <si>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</si>
  <si>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</si>
  <si>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</si>
  <si>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</si>
  <si>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</si>
  <si>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</si>
  <si>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</si>
  <si>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</si>
  <si>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</si>
  <si>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</si>
  <si>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</si>
  <si>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</si>
  <si>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</si>
  <si>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</si>
  <si>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</si>
  <si>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</si>
  <si>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</si>
  <si>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</si>
  <si>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</si>
  <si>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</si>
  <si>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</si>
  <si>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</si>
  <si>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</si>
  <si>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</si>
  <si>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</si>
  <si>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</si>
  <si>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</si>
  <si>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</si>
  <si>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</si>
  <si>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</si>
  <si>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</si>
  <si>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</si>
  <si>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</si>
  <si>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</si>
  <si>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</si>
  <si>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</si>
  <si>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</si>
  <si>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</si>
  <si>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</si>
  <si>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</si>
  <si>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</si>
  <si>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</si>
  <si>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</si>
  <si>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</si>
  <si>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</si>
  <si>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</si>
  <si>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</si>
  <si>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</si>
  <si>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</si>
  <si>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</si>
  <si>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</si>
  <si>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</si>
  <si>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</si>
  <si>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</si>
  <si>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</si>
  <si>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</si>
  <si>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</si>
  <si>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</si>
  <si>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</si>
  <si>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</si>
  <si>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</si>
  <si>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</si>
  <si>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</si>
  <si>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</si>
  <si>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</si>
  <si>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</si>
  <si>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</si>
  <si>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</si>
  <si>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</si>
  <si>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</si>
  <si>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</si>
  <si>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</si>
  <si>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</si>
  <si>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</si>
  <si>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</si>
  <si>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</si>
  <si>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</si>
  <si>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</si>
  <si>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</si>
  <si>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</si>
  <si>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</si>
  <si>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</si>
  <si>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</si>
  <si>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</si>
  <si>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</si>
  <si>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</si>
  <si>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</si>
  <si>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</si>
  <si>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</si>
  <si>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</si>
  <si>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</si>
  <si>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</si>
  <si>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</si>
  <si>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</si>
  <si>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</si>
  <si>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</si>
  <si>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</si>
  <si>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</si>
  <si>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</si>
  <si>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</si>
  <si>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</si>
  <si>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</si>
  <si>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</si>
  <si>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</si>
  <si>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</si>
  <si>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</si>
  <si>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</si>
  <si>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</si>
  <si>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</si>
  <si>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</si>
  <si>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</si>
  <si>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</si>
  <si>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</si>
  <si>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</si>
  <si>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</si>
  <si>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</si>
  <si>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</si>
  <si>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</si>
  <si>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</si>
  <si>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</si>
  <si>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</si>
  <si>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</si>
  <si>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</si>
  <si>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</si>
  <si>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</si>
  <si>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</si>
  <si>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</si>
  <si>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</si>
  <si>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</si>
  <si>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</si>
  <si>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</si>
  <si>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</si>
  <si>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</si>
  <si>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</si>
  <si>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</si>
  <si>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</si>
  <si>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</si>
  <si>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</si>
  <si>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</si>
  <si>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</si>
  <si>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</si>
  <si>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</si>
  <si>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</si>
  <si>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</si>
  <si>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</si>
  <si>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</si>
  <si>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</si>
  <si>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</si>
  <si>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</si>
  <si>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</si>
  <si>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</si>
  <si>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</si>
  <si>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</si>
  <si>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</si>
  <si>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</si>
  <si>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</si>
  <si>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</si>
  <si>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</si>
  <si>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</si>
  <si>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</si>
  <si>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</si>
  <si>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</si>
  <si>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</si>
  <si>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</si>
  <si>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</si>
  <si>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</si>
  <si>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</si>
  <si>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</si>
  <si>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</si>
  <si>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</si>
  <si>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</si>
  <si>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</si>
  <si>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</si>
  <si>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</si>
  <si>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</si>
  <si>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</si>
  <si>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</si>
  <si>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</si>
  <si>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</si>
  <si>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</si>
  <si>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</si>
  <si>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</si>
  <si>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</si>
  <si>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</si>
  <si>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</si>
  <si>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</si>
  <si>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</si>
  <si>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</si>
  <si>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</si>
  <si>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</si>
  <si>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</si>
  <si>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</si>
  <si>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</si>
  <si>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</si>
  <si>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</si>
  <si>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</si>
  <si>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</si>
  <si>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</si>
  <si>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</si>
  <si>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</si>
  <si>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</si>
  <si>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</si>
  <si>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</si>
  <si>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</si>
  <si>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</si>
  <si>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</si>
  <si>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</si>
  <si>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</si>
  <si>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</si>
  <si>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</si>
  <si>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</si>
  <si>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</si>
  <si>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</si>
  <si>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</si>
  <si>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</si>
  <si>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</si>
  <si>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</si>
  <si>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</si>
  <si>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</si>
  <si>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</si>
  <si>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</si>
  <si>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</si>
  <si>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</si>
  <si>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</si>
  <si>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</si>
  <si>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</si>
  <si>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</si>
  <si>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</si>
  <si>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</si>
  <si>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</si>
  <si>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</si>
  <si>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</si>
  <si>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</si>
  <si>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</si>
  <si>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</si>
  <si>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</si>
  <si>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</si>
  <si>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</si>
  <si>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</si>
  <si>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</si>
  <si>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</si>
  <si>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</si>
  <si>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</si>
  <si>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</si>
  <si>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</si>
  <si>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</si>
  <si>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</si>
  <si>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</si>
  <si>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</si>
  <si>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</si>
  <si>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</si>
  <si>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</si>
  <si>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</si>
  <si>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</si>
  <si>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</si>
  <si>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</si>
  <si>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</si>
  <si>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</si>
  <si>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</si>
  <si>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</si>
  <si>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</si>
  <si>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</si>
  <si>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</si>
  <si>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</si>
  <si>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</si>
  <si>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</si>
  <si>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</si>
  <si>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</si>
  <si>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</si>
  <si>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</si>
  <si>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</si>
  <si>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</si>
  <si>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</si>
  <si>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</si>
  <si>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</si>
  <si>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</si>
  <si>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</si>
  <si>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</si>
  <si>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</si>
  <si>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</si>
  <si>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</si>
  <si>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</si>
  <si>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</si>
  <si>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</si>
  <si>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</si>
  <si>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</si>
  <si>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</si>
  <si>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</si>
  <si>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</si>
  <si>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</si>
  <si>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</si>
  <si>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</si>
  <si>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</si>
  <si>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</si>
  <si>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</si>
  <si>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</si>
  <si>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</si>
  <si>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</si>
  <si>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</si>
  <si>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</si>
  <si>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</si>
  <si>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</si>
  <si>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</si>
  <si>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</si>
  <si>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</si>
  <si>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</si>
  <si>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</si>
  <si>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</si>
  <si>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</si>
  <si>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</si>
  <si>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</si>
  <si>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</si>
  <si>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</si>
  <si>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</si>
  <si>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</si>
  <si>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</si>
  <si>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</si>
  <si>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</si>
  <si>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</si>
  <si>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</si>
  <si>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</si>
  <si>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</si>
  <si>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</si>
  <si>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</si>
  <si>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</si>
  <si>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</si>
  <si>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</si>
  <si>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</si>
  <si>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</si>
  <si>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</si>
  <si>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</si>
  <si>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</si>
  <si>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</si>
  <si>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</si>
  <si>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</si>
  <si>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</si>
  <si>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</si>
  <si>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</si>
  <si>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</si>
  <si>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</si>
  <si>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</si>
  <si>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</si>
  <si>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</si>
  <si>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</si>
  <si>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</si>
  <si>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</si>
  <si>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</si>
  <si>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</si>
  <si>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</si>
  <si>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</si>
  <si>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</si>
  <si>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</si>
  <si>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</si>
  <si>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</si>
  <si>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</si>
  <si>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</si>
  <si>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</si>
  <si>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</si>
  <si>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</si>
  <si>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</si>
  <si>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</si>
  <si>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</si>
  <si>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</si>
  <si>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</si>
  <si>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</si>
  <si>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</si>
  <si>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</si>
  <si>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</si>
  <si>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</si>
  <si>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</si>
  <si>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</si>
  <si>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</si>
  <si>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</si>
  <si>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</si>
  <si>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</si>
  <si>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</si>
  <si>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</si>
  <si>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</si>
  <si>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</si>
  <si>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</si>
  <si>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</si>
  <si>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</si>
  <si>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</si>
  <si>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</si>
  <si>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</si>
  <si>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</si>
  <si>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</si>
  <si>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</si>
  <si>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</si>
  <si>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</si>
  <si>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</si>
  <si>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</si>
  <si>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</si>
  <si>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</si>
  <si>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</si>
  <si>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</si>
  <si>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</si>
  <si>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</si>
  <si>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</si>
  <si>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</si>
  <si>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</si>
  <si>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</si>
  <si>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</si>
  <si>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</si>
  <si>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</si>
  <si>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</si>
  <si>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</si>
  <si>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</si>
  <si>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</si>
  <si>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</si>
  <si>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</si>
  <si>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</si>
  <si>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</si>
  <si>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</si>
  <si>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</si>
  <si>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</si>
  <si>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</si>
  <si>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</si>
  <si>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</si>
  <si>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</si>
  <si>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</si>
  <si>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</si>
  <si>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</si>
  <si>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</si>
  <si>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</si>
  <si>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</si>
  <si>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</si>
  <si>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</si>
  <si>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</si>
  <si>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</si>
  <si>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</si>
  <si>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</si>
  <si>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</si>
  <si>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</si>
  <si>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</si>
  <si>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</si>
  <si>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</si>
  <si>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</si>
  <si>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</si>
  <si>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</si>
  <si>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</si>
  <si>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</si>
  <si>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</si>
  <si>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</si>
  <si>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</si>
  <si>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</si>
  <si>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</si>
  <si>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</si>
  <si>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</si>
  <si>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</si>
  <si>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</si>
  <si>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</si>
  <si>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</si>
  <si>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</si>
  <si>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</si>
  <si>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</si>
  <si>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</si>
  <si>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</si>
  <si>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</si>
  <si>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</si>
  <si>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</si>
  <si>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</si>
  <si>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</si>
  <si>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</si>
  <si>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</si>
  <si>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</si>
  <si>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</si>
  <si>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</si>
  <si>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</si>
  <si>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</si>
  <si>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</si>
  <si>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</si>
  <si>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</si>
  <si>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</si>
  <si>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</si>
  <si>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</si>
  <si>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</si>
  <si>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</si>
  <si>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</si>
  <si>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</si>
  <si>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</si>
  <si>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</si>
  <si>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</si>
  <si>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</si>
  <si>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</si>
  <si>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</si>
  <si>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</si>
  <si>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</si>
  <si>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</si>
  <si>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</si>
  <si>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</si>
  <si>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</si>
  <si>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</si>
  <si>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</si>
  <si>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</si>
  <si>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</si>
  <si>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</si>
  <si>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</si>
  <si>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</si>
  <si>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</si>
  <si>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</si>
  <si>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</si>
  <si>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</si>
  <si>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</si>
  <si>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</si>
  <si>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</si>
  <si>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</si>
  <si>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</si>
  <si>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</si>
  <si>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</si>
  <si>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</si>
  <si>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</si>
  <si>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</si>
  <si>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</si>
  <si>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</si>
  <si>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</si>
  <si>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</si>
  <si>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</si>
  <si>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</si>
  <si>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</si>
  <si>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</si>
  <si>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</si>
  <si>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</si>
  <si>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</si>
  <si>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</si>
  <si>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</si>
  <si>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</si>
  <si>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</si>
  <si>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</si>
  <si>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</si>
  <si>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</si>
  <si>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</si>
  <si>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</si>
  <si>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</si>
  <si>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</si>
  <si>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</si>
  <si>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</si>
  <si>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</si>
  <si>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</si>
  <si>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</si>
  <si>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</si>
  <si>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</si>
  <si>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</si>
  <si>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</si>
  <si>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</si>
  <si>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</si>
  <si>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</si>
  <si>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</si>
  <si>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</si>
  <si>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</si>
  <si>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</si>
  <si>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</si>
  <si>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</si>
  <si>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</si>
  <si>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</si>
  <si>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</si>
  <si>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</si>
  <si>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</si>
  <si>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</si>
  <si>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</si>
  <si>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</si>
  <si>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</si>
  <si>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</si>
  <si>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</si>
  <si>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</si>
  <si>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</si>
  <si>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</si>
  <si>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</si>
  <si>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</si>
  <si>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</si>
  <si>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</si>
  <si>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</si>
  <si>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</si>
  <si>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</si>
  <si>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</si>
  <si>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</si>
  <si>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</si>
  <si>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</si>
  <si>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</si>
  <si>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</si>
  <si>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</si>
  <si>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</si>
  <si>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</si>
  <si>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</si>
  <si>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</si>
  <si>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</si>
  <si>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</si>
  <si>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</si>
  <si>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</si>
  <si>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</si>
  <si>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</si>
  <si>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</si>
  <si>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</si>
  <si>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</si>
  <si>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</si>
  <si>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</si>
  <si>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</si>
  <si>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</si>
  <si>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</si>
  <si>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</si>
  <si>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</si>
  <si>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</si>
  <si>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</si>
  <si>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</si>
  <si>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</si>
  <si>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</si>
  <si>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</si>
  <si>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</si>
  <si>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</si>
  <si>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</si>
  <si>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</si>
  <si>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</si>
  <si>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</si>
  <si>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</si>
  <si>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</si>
  <si>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</si>
  <si>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</si>
  <si>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</si>
  <si>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</si>
  <si>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</si>
  <si>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</si>
  <si>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</si>
  <si>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</si>
  <si>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</si>
  <si>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</si>
  <si>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</si>
  <si>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</si>
  <si>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</si>
  <si>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</si>
  <si>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</si>
  <si>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</si>
  <si>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</si>
  <si>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</si>
  <si>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</si>
  <si>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</si>
  <si>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</si>
  <si>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</si>
  <si>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</si>
  <si>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</si>
  <si>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</si>
  <si>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</si>
  <si>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</si>
  <si>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</si>
  <si>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</si>
  <si>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</si>
  <si>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</si>
  <si>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</si>
  <si>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</si>
  <si>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</si>
  <si>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</si>
  <si>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</si>
  <si>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</si>
  <si>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</si>
  <si>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</si>
  <si>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</si>
  <si>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</si>
  <si>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</si>
  <si>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</si>
  <si>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</si>
  <si>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</si>
  <si>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</si>
  <si>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</si>
  <si>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</si>
  <si>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</si>
  <si>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</si>
  <si>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</si>
  <si>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</si>
  <si>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</si>
  <si>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</si>
  <si>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</si>
  <si>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</si>
  <si>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</si>
  <si>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</si>
  <si>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</si>
  <si>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</si>
  <si>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</si>
  <si>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</si>
  <si>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</si>
  <si>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</si>
  <si>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</si>
  <si>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</si>
  <si>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</si>
  <si>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</si>
  <si>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</si>
  <si>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</si>
  <si>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</si>
  <si>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</si>
  <si>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</si>
  <si>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</si>
  <si>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</si>
  <si>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</si>
  <si>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</si>
  <si>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</si>
  <si>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</si>
  <si>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</si>
  <si>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</si>
  <si>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</si>
  <si>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</si>
  <si>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</si>
  <si>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</si>
  <si>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</si>
  <si>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</si>
  <si>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</si>
  <si>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</si>
  <si>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</si>
  <si>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</si>
  <si>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</si>
  <si>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</si>
  <si>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</si>
  <si>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</si>
  <si>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</si>
  <si>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</si>
  <si>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</si>
  <si>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</si>
  <si>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</si>
  <si>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</si>
  <si>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</si>
  <si>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</si>
  <si>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</si>
  <si>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</si>
  <si>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</si>
  <si>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</si>
  <si>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</si>
  <si>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</si>
  <si>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</si>
  <si>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</si>
  <si>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</si>
  <si>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</si>
  <si>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</si>
  <si>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</si>
  <si>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</si>
  <si>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</si>
  <si>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</si>
  <si>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</si>
  <si>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</si>
  <si>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</si>
  <si>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</si>
  <si>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</si>
  <si>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</si>
  <si>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</si>
  <si>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</si>
  <si>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</si>
  <si>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</si>
  <si>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</si>
  <si>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</si>
  <si>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</si>
  <si>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</si>
  <si>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</si>
  <si>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</si>
  <si>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</si>
  <si>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</si>
  <si>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</si>
  <si>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</si>
  <si>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</si>
  <si>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</si>
  <si>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</si>
  <si>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</si>
  <si>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</si>
  <si>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</si>
  <si>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</si>
  <si>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</si>
  <si>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</si>
  <si>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</si>
  <si>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</si>
  <si>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</si>
  <si>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</si>
  <si>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</si>
  <si>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</si>
  <si>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</si>
  <si>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</si>
  <si>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</si>
  <si>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</si>
  <si>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</si>
  <si>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</si>
  <si>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</si>
  <si>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</si>
  <si>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</si>
  <si>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</si>
  <si>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</si>
  <si>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</si>
  <si>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</si>
  <si>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</si>
  <si>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</si>
  <si>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</si>
  <si>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</si>
  <si>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</si>
  <si>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</si>
  <si>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</si>
  <si>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</si>
  <si>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</si>
  <si>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</si>
  <si>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</si>
  <si>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</si>
  <si>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</si>
  <si>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</si>
  <si>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</si>
  <si>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</si>
  <si>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</si>
  <si>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</si>
  <si>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</si>
  <si>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</si>
  <si>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</si>
  <si>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</si>
  <si>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</si>
  <si>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</si>
  <si>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</si>
  <si>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</si>
  <si>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</si>
  <si>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</si>
  <si>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</si>
  <si>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</si>
  <si>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</si>
  <si>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</si>
  <si>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</si>
  <si>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</si>
  <si>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</si>
  <si>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</si>
  <si>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</si>
  <si>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</si>
  <si>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</si>
  <si>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</si>
  <si>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</si>
  <si>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</si>
  <si>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</si>
  <si>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</si>
  <si>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</si>
  <si>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</si>
  <si>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</si>
  <si>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</si>
  <si>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</si>
  <si>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</si>
  <si>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</si>
  <si>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</si>
  <si>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</si>
  <si>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</si>
  <si>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</si>
  <si>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</si>
  <si>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</si>
  <si>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</si>
  <si>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</si>
  <si>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</si>
  <si>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</si>
  <si>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</si>
  <si>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</si>
  <si>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</si>
  <si>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</si>
  <si>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</si>
  <si>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</si>
  <si>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</si>
  <si>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</si>
  <si>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</si>
  <si>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</si>
  <si>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</si>
  <si>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</si>
  <si>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</si>
  <si>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</si>
  <si>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</si>
  <si>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</si>
  <si>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</si>
  <si>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</si>
  <si>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</si>
  <si>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</si>
  <si>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</si>
  <si>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</si>
  <si>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</si>
  <si>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</si>
  <si>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</si>
  <si>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</si>
  <si>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</si>
  <si>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</si>
  <si>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</si>
  <si>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</si>
  <si>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</si>
  <si>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</si>
  <si>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</si>
  <si>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</si>
  <si>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</si>
  <si>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</si>
  <si>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</si>
  <si>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</si>
  <si>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</si>
  <si>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</si>
  <si>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</si>
  <si>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</si>
  <si>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</si>
  <si>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</si>
  <si>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</si>
  <si>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</si>
  <si>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</si>
  <si>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</si>
  <si>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</si>
  <si>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</si>
  <si>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</si>
  <si>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</si>
  <si>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</si>
  <si>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</si>
  <si>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</si>
  <si>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</si>
  <si>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</si>
  <si>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</si>
  <si>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</si>
  <si>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</si>
  <si>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</si>
  <si>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</si>
  <si>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</si>
  <si>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</si>
  <si>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</si>
  <si>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</si>
  <si>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</si>
  <si>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</si>
  <si>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</si>
  <si>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</si>
  <si>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</si>
  <si>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</si>
  <si>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</si>
  <si>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</si>
  <si>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</si>
  <si>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</si>
  <si>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</si>
  <si>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</si>
  <si>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</si>
  <si>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</si>
  <si>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</si>
  <si>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</si>
  <si>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</si>
  <si>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</si>
  <si>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</si>
  <si>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</si>
  <si>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</si>
  <si>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</si>
  <si>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</si>
  <si>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</si>
  <si>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</si>
  <si>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</si>
  <si>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</si>
  <si>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</si>
  <si>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</si>
  <si>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</si>
  <si>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</si>
  <si>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</si>
  <si>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</si>
  <si>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</si>
  <si>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</si>
  <si>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</si>
  <si>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</si>
  <si>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</si>
  <si>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</si>
  <si>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</si>
  <si>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</si>
  <si>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</si>
  <si>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</si>
  <si>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</si>
  <si>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</si>
  <si>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</si>
  <si>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</si>
  <si>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</si>
  <si>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</si>
  <si>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</si>
  <si>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</si>
  <si>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</si>
  <si>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</si>
  <si>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</si>
  <si>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</si>
  <si>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</si>
  <si>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</si>
  <si>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</si>
  <si>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</si>
  <si>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</si>
  <si>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</si>
  <si>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</si>
  <si>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</si>
  <si>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</si>
  <si>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</si>
  <si>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</si>
  <si>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</si>
  <si>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</si>
  <si>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</si>
  <si>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</si>
  <si>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</si>
  <si>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</si>
  <si>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</si>
  <si>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</si>
  <si>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</si>
  <si>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</si>
  <si>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</si>
  <si>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</si>
  <si>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</si>
  <si>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</si>
  <si>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</si>
  <si>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</si>
  <si>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</si>
  <si>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</si>
  <si>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</si>
  <si>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</si>
  <si>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</si>
  <si>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</si>
  <si>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</si>
  <si>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</si>
  <si>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</si>
  <si>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</si>
  <si>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</si>
  <si>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</si>
  <si>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</si>
  <si>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</si>
  <si>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</si>
  <si>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</si>
  <si>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</si>
  <si>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</si>
  <si>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</si>
  <si>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</si>
  <si>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</si>
  <si>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</si>
  <si>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</si>
  <si>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</si>
  <si>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</si>
  <si>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</si>
  <si>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</si>
  <si>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</si>
  <si>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</si>
  <si>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</si>
  <si>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</si>
  <si>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</si>
  <si>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</si>
  <si>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</si>
  <si>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</si>
  <si>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</si>
  <si>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</si>
  <si>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</si>
  <si>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</si>
  <si>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</si>
  <si>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</si>
  <si>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</si>
  <si>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</si>
  <si>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</si>
  <si>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</si>
  <si>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</si>
  <si>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</si>
  <si>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</si>
  <si>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</si>
  <si>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</si>
  <si>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</si>
  <si>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</si>
  <si>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</si>
  <si>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</si>
  <si>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</si>
  <si>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</si>
  <si>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</si>
  <si>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</si>
  <si>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</si>
  <si>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</si>
  <si>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</si>
  <si>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</si>
  <si>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</si>
  <si>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</si>
  <si>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</si>
  <si>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</si>
  <si>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</si>
  <si>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</si>
  <si>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</si>
  <si>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</si>
  <si>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</si>
  <si>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</si>
  <si>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</si>
  <si>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</si>
  <si>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</si>
  <si>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</si>
  <si>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</si>
  <si>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</si>
  <si>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</si>
  <si>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</si>
  <si>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</si>
  <si>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</si>
  <si>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</si>
  <si>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</si>
  <si>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</si>
  <si>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</si>
  <si>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</si>
  <si>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</si>
  <si>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</si>
  <si>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</si>
  <si>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</si>
  <si>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</si>
  <si>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</si>
  <si>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</si>
  <si>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</si>
  <si>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</si>
  <si>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</si>
  <si>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</si>
  <si>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</si>
  <si>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</si>
  <si>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</si>
  <si>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</si>
  <si>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</si>
  <si>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</si>
  <si>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</si>
  <si>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</si>
  <si>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</si>
  <si>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</si>
  <si>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</si>
  <si>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</si>
  <si>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</si>
  <si>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</si>
  <si>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</si>
  <si>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</si>
  <si>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</si>
  <si>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</si>
  <si>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</si>
  <si>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</si>
  <si>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</si>
  <si>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</si>
  <si>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</si>
  <si>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</si>
  <si>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</si>
  <si>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</si>
  <si>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</si>
  <si>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</si>
  <si>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</si>
  <si>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</si>
  <si>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</si>
  <si>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</si>
  <si>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</si>
  <si>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</si>
  <si>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</si>
  <si>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</si>
  <si>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</si>
  <si>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</si>
  <si>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</si>
  <si>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</si>
  <si>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</si>
  <si>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</si>
  <si>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</si>
  <si>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</si>
  <si>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</si>
  <si>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</si>
  <si>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</si>
  <si>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</si>
  <si>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</si>
  <si>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</si>
  <si>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</si>
  <si>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</si>
  <si>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</si>
  <si>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</si>
  <si>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</si>
  <si>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</si>
  <si>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</si>
  <si>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</si>
  <si>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</si>
  <si>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</si>
  <si>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</si>
  <si>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</si>
  <si>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</si>
  <si>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</si>
  <si>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</si>
  <si>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</si>
  <si>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</si>
  <si>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</si>
  <si>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</si>
  <si>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</si>
  <si>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</si>
  <si>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</si>
  <si>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</si>
  <si>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</si>
  <si>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</si>
  <si>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</si>
  <si>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</si>
  <si>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</si>
  <si>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</si>
  <si>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</si>
  <si>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</si>
  <si>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</si>
  <si>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</si>
  <si>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</si>
  <si>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</si>
  <si>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</si>
  <si>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</si>
  <si>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</si>
  <si>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</si>
  <si>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</si>
  <si>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</si>
  <si>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</si>
  <si>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</si>
  <si>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</si>
  <si>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</si>
  <si>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</si>
  <si>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</si>
  <si>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</si>
  <si>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</si>
  <si>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</si>
  <si>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</si>
  <si>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</si>
  <si>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</si>
  <si>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</si>
  <si>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</si>
  <si>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</si>
  <si>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</si>
  <si>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</si>
  <si>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</si>
  <si>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</si>
  <si>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</si>
  <si>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</si>
  <si>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</si>
  <si>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</si>
  <si>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</si>
  <si>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</si>
  <si>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</si>
  <si>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</si>
  <si>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</si>
  <si>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</si>
  <si>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</si>
  <si>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</si>
  <si>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</si>
  <si>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</si>
  <si>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</si>
  <si>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</si>
  <si>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</si>
  <si>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</si>
  <si>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</si>
  <si>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</si>
  <si>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</si>
  <si>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</si>
  <si>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</si>
  <si>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</si>
  <si>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</si>
  <si>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</si>
  <si>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</si>
  <si>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</si>
  <si>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</si>
  <si>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</si>
  <si>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</si>
  <si>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</si>
  <si>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</si>
  <si>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</si>
  <si>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</si>
  <si>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</si>
  <si>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</si>
  <si>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</si>
  <si>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</si>
  <si>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</si>
  <si>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</si>
  <si>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</si>
  <si>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</si>
  <si>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</si>
  <si>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</si>
  <si>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</si>
  <si>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</si>
  <si>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</si>
  <si>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</si>
  <si>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</si>
  <si>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</si>
  <si>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</si>
  <si>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</si>
  <si>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</si>
  <si>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</si>
  <si>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</si>
  <si>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</si>
  <si>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</si>
  <si>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</si>
  <si>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</si>
  <si>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</si>
  <si>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</si>
  <si>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</si>
  <si>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</si>
  <si>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</si>
  <si>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</si>
  <si>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</si>
  <si>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</si>
  <si>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</si>
  <si>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</si>
  <si>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</si>
  <si>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</si>
  <si>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</si>
  <si>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</si>
  <si>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</si>
  <si>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</si>
  <si>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</si>
  <si>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</si>
  <si>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</si>
  <si>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</si>
  <si>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</si>
  <si>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</si>
  <si>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</si>
  <si>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</si>
  <si>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</si>
  <si>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</si>
  <si>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</si>
  <si>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</si>
  <si>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</si>
  <si>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</si>
  <si>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</si>
  <si>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</si>
  <si>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</si>
  <si>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</si>
  <si>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</si>
  <si>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</si>
  <si>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</si>
  <si>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</si>
  <si>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</si>
  <si>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</si>
  <si>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</si>
  <si>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</si>
  <si>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</si>
  <si>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</si>
  <si>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</si>
  <si>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</si>
  <si>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</si>
  <si>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</si>
  <si>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</si>
  <si>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</si>
  <si>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</si>
  <si>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</si>
  <si>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</si>
  <si>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</si>
  <si>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</si>
  <si>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</si>
  <si>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</si>
  <si>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</si>
  <si>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</si>
  <si>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</si>
  <si>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</si>
  <si>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</si>
  <si>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</si>
  <si>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</si>
  <si>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</si>
  <si>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</si>
  <si>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</si>
  <si>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</si>
  <si>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</si>
  <si>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</si>
  <si>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</si>
  <si>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</si>
  <si>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</si>
  <si>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</si>
  <si>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</si>
  <si>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</si>
  <si>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</si>
  <si>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</si>
  <si>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</si>
  <si>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</si>
  <si>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</si>
  <si>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</si>
  <si>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</si>
  <si>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</si>
  <si>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</si>
  <si>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</si>
  <si>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</si>
  <si>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</si>
  <si>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</si>
  <si>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</si>
  <si>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</si>
  <si>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</si>
  <si>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</si>
  <si>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</si>
  <si>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</si>
  <si>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</si>
  <si>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</si>
  <si>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</si>
  <si>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</si>
  <si>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</si>
  <si>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</si>
  <si>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</si>
  <si>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</si>
  <si>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</si>
  <si>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</si>
  <si>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</si>
  <si>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</si>
  <si>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</si>
  <si>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</si>
  <si>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</si>
  <si>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</si>
  <si>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</si>
  <si>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</si>
  <si>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</si>
  <si>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</si>
  <si>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</si>
  <si>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</si>
  <si>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</si>
  <si>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</si>
  <si>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</si>
  <si>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</si>
  <si>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</si>
  <si>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</si>
  <si>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</si>
  <si>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</si>
  <si>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</si>
  <si>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</si>
  <si>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</si>
  <si>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</si>
  <si>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</si>
  <si>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</si>
  <si>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</si>
  <si>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</si>
  <si>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</si>
  <si>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</si>
  <si>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</si>
  <si>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</si>
  <si>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</si>
  <si>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</si>
  <si>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</si>
  <si>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</si>
  <si>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</si>
  <si>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</si>
  <si>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</si>
  <si>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</si>
  <si>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</si>
  <si>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</si>
  <si>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</si>
  <si>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</si>
  <si>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</si>
  <si>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</si>
  <si>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</si>
  <si>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</si>
  <si>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</si>
  <si>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</si>
  <si>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</si>
  <si>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</si>
  <si>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</si>
  <si>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</si>
  <si>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</si>
  <si>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</si>
  <si>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</si>
  <si>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</si>
  <si>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</si>
  <si>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</si>
  <si>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</si>
  <si>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</si>
  <si>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</si>
  <si>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</si>
  <si>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</si>
  <si>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</si>
  <si>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</si>
  <si>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</si>
  <si>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</si>
  <si>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</si>
  <si>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</si>
  <si>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</si>
  <si>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</si>
  <si>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</si>
  <si>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</si>
  <si>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</si>
  <si>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</si>
  <si>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</si>
  <si>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</si>
  <si>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</si>
  <si>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</si>
  <si>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</si>
  <si>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</si>
  <si>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</si>
  <si>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</si>
  <si>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</si>
  <si>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</si>
  <si>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</si>
  <si>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</si>
  <si>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</si>
  <si>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</si>
  <si>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</si>
  <si>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</si>
  <si>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</si>
  <si>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</si>
  <si>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</si>
  <si>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</si>
  <si>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</si>
  <si>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</si>
  <si>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</si>
  <si>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</si>
  <si>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</si>
  <si>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</si>
  <si>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</si>
  <si>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</si>
  <si>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</si>
  <si>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</si>
  <si>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</si>
  <si>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</si>
  <si>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</si>
  <si>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</si>
  <si>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</si>
  <si>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</si>
  <si>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</si>
  <si>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</si>
  <si>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</si>
  <si>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</si>
  <si>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</si>
  <si>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</si>
  <si>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</si>
  <si>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</si>
  <si>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</si>
  <si>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</si>
  <si>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</si>
  <si>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</si>
  <si>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</si>
  <si>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</si>
  <si>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</si>
  <si>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</si>
  <si>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</si>
  <si>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</si>
  <si>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</si>
  <si>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</si>
  <si>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</si>
  <si>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</si>
  <si>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</si>
  <si>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</si>
  <si>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</si>
  <si>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</si>
  <si>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</si>
  <si>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</si>
  <si>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</si>
  <si>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</si>
  <si>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</si>
  <si>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</si>
  <si>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</si>
  <si>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</si>
  <si>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</si>
  <si>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</si>
  <si>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</si>
  <si>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</si>
  <si>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</si>
  <si>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</si>
  <si>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</si>
  <si>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</si>
  <si>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</si>
  <si>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</si>
  <si>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</si>
  <si>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</si>
  <si>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</si>
  <si>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</si>
  <si>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</si>
  <si>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</si>
  <si>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</si>
  <si>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</si>
  <si>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</si>
  <si>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</si>
  <si>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</si>
  <si>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</si>
  <si>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</si>
  <si>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</si>
  <si>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</si>
  <si>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</si>
  <si>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</si>
  <si>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</si>
  <si>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</si>
  <si>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</si>
  <si>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</si>
  <si>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</si>
  <si>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</si>
  <si>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</si>
  <si>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</si>
  <si>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</si>
  <si>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</si>
  <si>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</si>
  <si>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</si>
  <si>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</si>
  <si>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</si>
  <si>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</si>
  <si>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</si>
  <si>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</si>
  <si>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</si>
  <si>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</si>
  <si>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</si>
  <si>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</si>
  <si>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</si>
  <si>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</si>
  <si>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</si>
  <si>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</si>
  <si>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</si>
  <si>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</si>
  <si>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</si>
  <si>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</si>
  <si>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</si>
  <si>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</si>
  <si>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</si>
  <si>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</si>
  <si>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</si>
  <si>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</si>
  <si>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</si>
  <si>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</si>
  <si>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</si>
  <si>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</si>
  <si>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</si>
  <si>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</si>
  <si>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</si>
  <si>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</si>
  <si>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</si>
  <si>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</si>
  <si>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</si>
  <si>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</si>
  <si>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</si>
  <si>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</si>
  <si>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</si>
  <si>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</si>
  <si>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</si>
  <si>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</si>
  <si>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</si>
  <si>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</si>
  <si>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</si>
  <si>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</si>
  <si>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</si>
  <si>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</si>
  <si>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</si>
  <si>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</si>
  <si>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</si>
  <si>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</si>
  <si>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</si>
  <si>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</si>
  <si>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</si>
  <si>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</si>
  <si>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</si>
  <si>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</si>
  <si>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</si>
  <si>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</si>
  <si>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</si>
  <si>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</si>
  <si>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</si>
  <si>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</si>
  <si>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</si>
  <si>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</si>
  <si>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</si>
  <si>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</si>
  <si>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</si>
  <si>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</si>
  <si>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</si>
  <si>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</si>
  <si>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</si>
  <si>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</si>
  <si>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</si>
  <si>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</si>
  <si>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</si>
  <si>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</si>
  <si>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</si>
  <si>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</si>
  <si>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</si>
  <si>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</si>
  <si>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</si>
  <si>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</si>
  <si>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</si>
  <si>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</si>
  <si>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</si>
  <si>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</si>
  <si>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</si>
  <si>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</si>
  <si>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</si>
  <si>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</si>
  <si>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</si>
  <si>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</si>
  <si>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</si>
  <si>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</si>
  <si>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</si>
  <si>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</si>
  <si>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</si>
  <si>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</si>
  <si>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</si>
  <si>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</si>
  <si>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</si>
  <si>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</si>
  <si>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</si>
  <si>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</si>
  <si>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</si>
  <si>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</si>
  <si>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</si>
  <si>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</si>
  <si>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</si>
  <si>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</si>
  <si>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</si>
  <si>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</si>
  <si>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</si>
  <si>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</si>
  <si>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</si>
  <si>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</si>
  <si>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</si>
  <si>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</si>
  <si>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</si>
  <si>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</si>
  <si>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</si>
  <si>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</si>
  <si>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</si>
  <si>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</si>
  <si>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</si>
  <si>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</si>
  <si>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</si>
  <si>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</si>
  <si>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</si>
  <si>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</si>
  <si>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</si>
  <si>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</si>
  <si>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</si>
  <si>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</si>
  <si>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</si>
  <si>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</si>
  <si>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</si>
  <si>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</si>
  <si>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</si>
  <si>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</si>
  <si>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</si>
  <si>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</si>
  <si>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</si>
  <si>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</si>
  <si>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</si>
  <si>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</si>
  <si>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</si>
  <si>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</si>
  <si>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</si>
  <si>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</si>
  <si>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</si>
  <si>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</si>
  <si>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</si>
  <si>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</si>
  <si>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</si>
  <si>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</si>
  <si>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</si>
  <si>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</si>
  <si>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</si>
  <si>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</si>
  <si>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</si>
  <si>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</si>
  <si>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</si>
  <si>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</si>
  <si>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</si>
  <si>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</si>
  <si>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</si>
  <si>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</si>
  <si>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</si>
  <si>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</si>
  <si>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</si>
  <si>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</si>
  <si>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</si>
  <si>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</si>
  <si>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</si>
  <si>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</si>
  <si>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</si>
  <si>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</si>
  <si>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</si>
  <si>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</si>
  <si>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</si>
  <si>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</si>
  <si>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</si>
  <si>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</si>
  <si>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</si>
  <si>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</si>
  <si>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</si>
  <si>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</si>
  <si>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</si>
  <si>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</si>
  <si>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</si>
  <si>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</si>
  <si>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</si>
  <si>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</si>
  <si>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</si>
  <si>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</si>
  <si>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</si>
  <si>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</si>
  <si>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</si>
  <si>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</si>
  <si>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</si>
  <si>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</si>
  <si>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</si>
  <si>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</si>
  <si>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</si>
  <si>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</si>
  <si>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</si>
  <si>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</si>
  <si>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</si>
  <si>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</si>
  <si>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</si>
  <si>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</si>
  <si>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</si>
  <si>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</si>
  <si>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</si>
  <si>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</si>
  <si>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</si>
  <si>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</si>
  <si>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</si>
  <si>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</si>
  <si>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</si>
  <si>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</si>
  <si>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</si>
  <si>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</si>
  <si>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</si>
  <si>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</si>
  <si>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</si>
  <si>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</si>
  <si>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</si>
  <si>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</si>
  <si>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</si>
  <si>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</si>
  <si>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</si>
  <si>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</si>
  <si>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</si>
  <si>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</si>
  <si>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</si>
  <si>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</si>
  <si>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</si>
  <si>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</si>
  <si>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</si>
  <si>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</si>
  <si>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</si>
  <si>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</si>
  <si>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</si>
  <si>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</si>
  <si>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</si>
  <si>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</si>
  <si>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</si>
  <si>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</si>
  <si>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</si>
  <si>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</si>
  <si>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</si>
  <si>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</si>
  <si>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</si>
  <si>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</si>
  <si>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</si>
  <si>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</si>
  <si>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</si>
  <si>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</si>
  <si>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</si>
  <si>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</si>
  <si>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</si>
  <si>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</si>
  <si>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</si>
  <si>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</si>
  <si>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</si>
  <si>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</si>
  <si>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</si>
  <si>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</si>
  <si>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</si>
  <si>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</si>
  <si>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</si>
  <si>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</si>
  <si>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</si>
  <si>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</si>
  <si>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</si>
  <si>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</si>
  <si>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</si>
  <si>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</si>
  <si>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</si>
  <si>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</si>
  <si>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</si>
  <si>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</si>
  <si>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</si>
  <si>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</si>
  <si>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</si>
  <si>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</si>
  <si>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</si>
  <si>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</si>
  <si>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</si>
  <si>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</si>
  <si>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</si>
  <si>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</si>
  <si>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</si>
  <si>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</si>
  <si>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</si>
  <si>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</si>
  <si>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</si>
  <si>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</si>
  <si>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</si>
  <si>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</si>
  <si>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</si>
  <si>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</si>
  <si>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</si>
  <si>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</si>
  <si>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</si>
  <si>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</si>
  <si>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</si>
  <si>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</si>
  <si>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</si>
  <si>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</si>
  <si>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</si>
  <si>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</si>
  <si>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</si>
  <si>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</si>
  <si>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</si>
  <si>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</si>
  <si>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</si>
  <si>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</si>
  <si>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</si>
  <si>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</si>
  <si>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</si>
  <si>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</si>
  <si>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</si>
  <si>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</si>
  <si>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</si>
  <si>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</si>
  <si>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</si>
  <si>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</si>
  <si>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</si>
  <si>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</si>
  <si>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</si>
  <si>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</si>
  <si>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</si>
  <si>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</si>
  <si>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</si>
  <si>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</si>
  <si>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</si>
  <si>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</si>
  <si>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</si>
  <si>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</si>
  <si>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</si>
  <si>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</si>
  <si>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</si>
  <si>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</si>
  <si>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</si>
  <si>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</si>
  <si>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</si>
  <si>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</si>
  <si>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</si>
  <si>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</si>
  <si>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</si>
  <si>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</si>
  <si>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</si>
  <si>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</si>
  <si>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</si>
  <si>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</si>
  <si>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</si>
  <si>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</si>
  <si>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</si>
  <si>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</si>
  <si>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</si>
  <si>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</si>
  <si>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</si>
  <si>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</si>
  <si>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</si>
  <si>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</si>
  <si>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</si>
  <si>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</si>
  <si>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</si>
  <si>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</si>
  <si>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</si>
  <si>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</si>
  <si>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</si>
  <si>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</si>
  <si>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</si>
  <si>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</si>
  <si>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</si>
  <si>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</si>
  <si>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</si>
  <si>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</si>
  <si>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</si>
  <si>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</si>
  <si>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</si>
  <si>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</si>
  <si>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</si>
  <si>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</si>
  <si>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</si>
  <si>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</si>
  <si>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</si>
  <si>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</si>
  <si>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</si>
  <si>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</si>
  <si>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</si>
  <si>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</si>
  <si>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</si>
  <si>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</si>
  <si>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</si>
  <si>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</si>
  <si>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</si>
  <si>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</si>
  <si>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</si>
  <si>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</si>
  <si>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</si>
  <si>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</si>
  <si>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</si>
  <si>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</si>
  <si>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</si>
  <si>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</si>
  <si>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</si>
  <si>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</si>
  <si>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</si>
  <si>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</si>
  <si>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</si>
  <si>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</si>
  <si>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</si>
  <si>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</si>
  <si>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</si>
  <si>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</si>
  <si>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</si>
  <si>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</si>
  <si>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</si>
  <si>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</si>
  <si>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</si>
  <si>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</si>
  <si>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</si>
  <si>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</si>
  <si>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</si>
  <si>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</si>
  <si>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</si>
  <si>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</si>
  <si>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</si>
  <si>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</si>
  <si>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</si>
  <si>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</si>
  <si>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</si>
  <si>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</si>
  <si>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</si>
  <si>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</si>
  <si>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</si>
  <si>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</si>
  <si>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</si>
  <si>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</si>
  <si>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</si>
  <si>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</si>
  <si>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</si>
  <si>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</si>
  <si>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</si>
  <si>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</si>
  <si>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</si>
  <si>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</si>
  <si>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</si>
  <si>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</si>
  <si>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</si>
  <si>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</si>
  <si>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</si>
  <si>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</si>
  <si>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</si>
  <si>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</si>
  <si>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</si>
  <si>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</si>
  <si>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</si>
  <si>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</si>
  <si>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</si>
  <si>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</si>
  <si>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</si>
  <si>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</si>
  <si>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</si>
  <si>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</si>
  <si>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</si>
  <si>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</si>
  <si>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</si>
  <si>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</si>
  <si>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</si>
  <si>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</si>
  <si>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</si>
  <si>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</si>
  <si>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</si>
  <si>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</si>
  <si>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</si>
  <si>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</si>
  <si>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</si>
  <si>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</si>
  <si>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</si>
  <si>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</si>
  <si>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</si>
  <si>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</si>
  <si>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</si>
  <si>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</si>
  <si>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</si>
  <si>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</si>
  <si>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</si>
  <si>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</si>
  <si>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</si>
  <si>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</si>
  <si>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</si>
  <si>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</si>
  <si>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</si>
  <si>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</si>
  <si>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</si>
  <si>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</si>
  <si>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</si>
  <si>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</si>
  <si>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</si>
  <si>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</si>
  <si>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</si>
  <si>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</si>
  <si>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</si>
  <si>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</si>
  <si>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</si>
  <si>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</si>
  <si>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</si>
  <si>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</si>
  <si>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</si>
  <si>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</si>
  <si>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</si>
  <si>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</si>
  <si>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</si>
  <si>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</si>
  <si>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</si>
  <si>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</si>
  <si>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</si>
  <si>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</si>
  <si>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</si>
  <si>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</si>
  <si>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</si>
  <si>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</si>
  <si>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</si>
  <si>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</si>
  <si>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</si>
  <si>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</si>
  <si>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</si>
  <si>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</si>
  <si>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</si>
  <si>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</si>
  <si>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</si>
  <si>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</si>
  <si>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</si>
  <si>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</si>
  <si>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</si>
  <si>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</si>
  <si>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</si>
  <si>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</si>
  <si>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</si>
  <si>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</si>
  <si>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</si>
  <si>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</si>
  <si>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</si>
  <si>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</si>
  <si>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</si>
  <si>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</si>
  <si>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</si>
  <si>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</si>
  <si>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</si>
  <si>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</si>
  <si>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</si>
  <si>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</si>
  <si>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</si>
  <si>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</si>
  <si>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</si>
  <si>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</si>
  <si>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</si>
  <si>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</si>
  <si>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</si>
  <si>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</si>
  <si>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</si>
  <si>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</si>
  <si>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</si>
  <si>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</si>
  <si>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</si>
  <si>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</si>
  <si>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</si>
  <si>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</si>
  <si>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</si>
  <si>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</si>
  <si>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</si>
  <si>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</si>
  <si>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</si>
  <si>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</si>
  <si>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</si>
  <si>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</si>
  <si>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</si>
  <si>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</si>
  <si>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</si>
  <si>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</si>
  <si>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</si>
  <si>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</si>
  <si>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</si>
  <si>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</si>
  <si>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</si>
  <si>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</si>
  <si>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</si>
  <si>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</si>
  <si>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</si>
  <si>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</si>
  <si>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</si>
  <si>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</si>
  <si>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</si>
  <si>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</si>
  <si>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</si>
  <si>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</si>
  <si>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</si>
  <si>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</si>
  <si>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</si>
  <si>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</si>
  <si>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</si>
  <si>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</si>
  <si>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</si>
  <si>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</si>
  <si>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</si>
  <si>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</si>
  <si>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</si>
  <si>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</si>
  <si>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</si>
  <si>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</si>
  <si>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</si>
  <si>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</si>
  <si>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</si>
  <si>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</si>
  <si>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</si>
  <si>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</si>
  <si>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</si>
  <si>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</si>
  <si>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</si>
  <si>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</si>
  <si>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</si>
  <si>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</si>
  <si>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</si>
  <si>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</si>
  <si>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</si>
  <si>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</si>
  <si>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</si>
  <si>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</si>
  <si>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</si>
  <si>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</si>
  <si>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</si>
  <si>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</si>
  <si>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</si>
  <si>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</si>
  <si>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</si>
  <si>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</si>
  <si>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</si>
  <si>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</si>
  <si>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</si>
  <si>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</si>
  <si>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</si>
  <si>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</si>
  <si>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</si>
  <si>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</si>
  <si>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</si>
  <si>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</si>
  <si>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</si>
  <si>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</si>
  <si>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</si>
  <si>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</si>
  <si>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</si>
  <si>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</si>
  <si>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</si>
  <si>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</si>
  <si>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</si>
  <si>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</si>
  <si>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</si>
  <si>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</si>
  <si>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</si>
  <si>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</si>
  <si>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</si>
  <si>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</si>
  <si>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</si>
  <si>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</si>
  <si>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</si>
  <si>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</si>
  <si>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</si>
  <si>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</si>
  <si>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</si>
  <si>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</si>
  <si>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</si>
  <si>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</si>
  <si>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</si>
  <si>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</si>
  <si>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</si>
  <si>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</si>
  <si>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</si>
  <si>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</si>
  <si>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</si>
  <si>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</si>
  <si>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</si>
  <si>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</si>
  <si>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</si>
  <si>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</si>
  <si>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</si>
  <si>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</si>
  <si>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</si>
  <si>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</si>
  <si>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</si>
  <si>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</si>
  <si>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</si>
  <si>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</si>
  <si>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</si>
  <si>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</si>
  <si>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</si>
  <si>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</si>
  <si>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</si>
  <si>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</si>
  <si>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</si>
  <si>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</si>
  <si>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</si>
  <si>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</si>
  <si>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</si>
  <si>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</si>
  <si>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</si>
  <si>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</si>
  <si>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</si>
  <si>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</si>
  <si>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</si>
  <si>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</si>
  <si>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</si>
  <si>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</si>
  <si>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</si>
  <si>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</si>
  <si>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</si>
  <si>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</si>
  <si>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</si>
  <si>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</si>
  <si>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</si>
  <si>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</si>
  <si>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</si>
  <si>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</si>
  <si>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</si>
  <si>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</si>
  <si>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</si>
  <si>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</si>
  <si>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</si>
  <si>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</si>
  <si>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</si>
  <si>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</si>
  <si>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</si>
  <si>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</si>
  <si>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</si>
  <si>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</si>
  <si>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</si>
  <si>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</si>
  <si>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</si>
  <si>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</si>
  <si>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</si>
  <si>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</si>
  <si>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</si>
  <si>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</si>
  <si>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</si>
  <si>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</si>
  <si>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</si>
  <si>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</si>
  <si>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</si>
  <si>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</si>
  <si>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</si>
  <si>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</si>
  <si>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</si>
  <si>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</si>
  <si>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</si>
  <si>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</si>
  <si>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</si>
  <si>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</si>
  <si>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</si>
  <si>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</si>
  <si>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</si>
  <si>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</si>
  <si>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</si>
  <si>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</si>
  <si>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</si>
  <si>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</si>
  <si>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</si>
  <si>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</si>
  <si>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</si>
  <si>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</si>
  <si>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</si>
  <si>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</si>
  <si>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</si>
  <si>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</si>
  <si>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</si>
  <si>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</si>
  <si>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</si>
  <si>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</si>
  <si>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</si>
  <si>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</si>
  <si>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</si>
  <si>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</si>
  <si>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</si>
  <si>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</si>
  <si>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</si>
  <si>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</si>
  <si>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</si>
  <si>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</si>
  <si>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</si>
  <si>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</si>
  <si>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</si>
  <si>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</si>
  <si>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</si>
  <si>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</si>
  <si>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</si>
  <si>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</si>
  <si>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</si>
  <si>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</si>
  <si>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</si>
  <si>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</si>
  <si>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</si>
  <si>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</si>
  <si>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</si>
  <si>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</si>
  <si>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</si>
  <si>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</si>
  <si>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</si>
  <si>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</si>
  <si>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</si>
  <si>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</si>
  <si>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</si>
  <si>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</si>
  <si>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</si>
  <si>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</si>
  <si>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</si>
  <si>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</si>
  <si>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</si>
  <si>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</si>
  <si>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</si>
  <si>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</si>
  <si>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</si>
  <si>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</si>
  <si>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</si>
  <si>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</si>
  <si>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</si>
  <si>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</si>
  <si>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</si>
  <si>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</si>
  <si>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</si>
  <si>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</si>
  <si>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</si>
  <si>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</si>
  <si>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</si>
  <si>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</si>
  <si>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</si>
  <si>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</si>
  <si>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</si>
  <si>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</si>
  <si>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</si>
  <si>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</si>
  <si>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</si>
  <si>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</si>
  <si>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</si>
  <si>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</si>
  <si>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</si>
  <si>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</si>
  <si>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</si>
  <si>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</si>
  <si>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</si>
  <si>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</si>
  <si>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</si>
  <si>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</si>
  <si>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</si>
  <si>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</si>
  <si>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</si>
  <si>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</si>
  <si>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</si>
  <si>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</si>
  <si>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</si>
  <si>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</si>
  <si>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</si>
  <si>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</si>
  <si>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</si>
  <si>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</si>
  <si>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</si>
  <si>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</si>
  <si>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</si>
  <si>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</si>
  <si>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</si>
  <si>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</si>
  <si>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</si>
  <si>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</si>
  <si>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</si>
  <si>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</si>
  <si>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</si>
  <si>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</si>
  <si>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</si>
  <si>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</si>
  <si>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</si>
  <si>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</si>
  <si>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</si>
  <si>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</si>
  <si>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</si>
  <si>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</si>
  <si>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</si>
  <si>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</si>
  <si>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</si>
  <si>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</si>
  <si>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</si>
  <si>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</si>
  <si>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</si>
  <si>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</si>
  <si>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</si>
  <si>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</si>
  <si>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</si>
  <si>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</si>
  <si>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</si>
  <si>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</si>
  <si>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</si>
  <si>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</si>
  <si>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</si>
  <si>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</si>
  <si>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</si>
  <si>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</si>
  <si>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</si>
  <si>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</si>
  <si>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</si>
  <si>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</si>
  <si>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</si>
  <si>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</si>
  <si>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</si>
  <si>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</si>
  <si>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</si>
  <si>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</si>
  <si>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</si>
  <si>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</si>
  <si>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</si>
  <si>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</si>
  <si>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</si>
  <si>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</si>
  <si>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</si>
  <si>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</si>
  <si>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</si>
  <si>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</si>
  <si>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</si>
  <si>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</si>
  <si>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</si>
  <si>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</si>
  <si>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</si>
  <si>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</si>
  <si>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</si>
  <si>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</si>
  <si>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</si>
  <si>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</si>
  <si>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</si>
  <si>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</si>
  <si>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</si>
  <si>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</si>
  <si>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</si>
  <si>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</si>
  <si>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</si>
  <si>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</si>
  <si>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</si>
  <si>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</si>
  <si>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</si>
  <si>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</si>
  <si>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</si>
  <si>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</si>
  <si>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</si>
  <si>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</si>
  <si>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</si>
  <si>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</si>
  <si>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</si>
  <si>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</si>
  <si>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</si>
  <si>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</si>
  <si>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</si>
  <si>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</si>
  <si>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</si>
  <si>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</si>
  <si>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</si>
  <si>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</si>
  <si>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</si>
  <si>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</si>
  <si>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</si>
  <si>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</si>
  <si>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</si>
  <si>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</si>
  <si>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</si>
  <si>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</si>
  <si>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</si>
  <si>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</si>
  <si>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</si>
  <si>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</si>
  <si>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</si>
  <si>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</si>
  <si>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</si>
  <si>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</si>
  <si>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</si>
  <si>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</si>
  <si>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</si>
  <si>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</si>
  <si>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</si>
  <si>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</si>
  <si>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</si>
  <si>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</si>
  <si>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</si>
  <si>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</si>
  <si>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</si>
  <si>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</si>
  <si>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</si>
  <si>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</si>
  <si>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</si>
  <si>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</si>
  <si>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</si>
  <si>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</si>
  <si>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</si>
  <si>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</si>
  <si>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</si>
  <si>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</si>
  <si>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</si>
  <si>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</si>
  <si>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</si>
  <si>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</si>
  <si>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</si>
  <si>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</si>
  <si>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</si>
  <si>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</si>
  <si>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</si>
  <si>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</si>
  <si>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</si>
  <si>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</si>
  <si>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</si>
  <si>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</si>
  <si>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</si>
  <si>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</si>
  <si>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</si>
  <si>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</si>
  <si>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</si>
  <si>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</si>
  <si>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</si>
  <si>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</si>
  <si>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</si>
  <si>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</si>
  <si>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</si>
  <si>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</si>
  <si>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</si>
  <si>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</si>
  <si>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</si>
  <si>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</si>
  <si>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</si>
  <si>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</si>
  <si>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</si>
  <si>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</si>
  <si>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</si>
  <si>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</si>
  <si>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</si>
  <si>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</si>
  <si>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</si>
  <si>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</si>
  <si>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</si>
  <si>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</si>
  <si>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</si>
  <si>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</si>
  <si>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</si>
  <si>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</si>
  <si>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</si>
  <si>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</si>
  <si>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</si>
  <si>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</si>
  <si>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</si>
  <si>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</si>
  <si>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</si>
  <si>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</si>
  <si>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</si>
  <si>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</si>
  <si>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</si>
  <si>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</si>
  <si>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</si>
  <si>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</si>
  <si>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</si>
  <si>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</si>
  <si>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</si>
  <si>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</si>
  <si>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</si>
  <si>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</si>
  <si>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</si>
  <si>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</si>
  <si>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</si>
  <si>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</si>
  <si>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</si>
  <si>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</si>
  <si>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</si>
  <si>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</si>
  <si>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</si>
  <si>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</si>
  <si>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</si>
  <si>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</si>
  <si>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</si>
  <si>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</si>
  <si>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</si>
  <si>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</si>
  <si>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</si>
  <si>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</si>
  <si>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</si>
  <si>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</si>
  <si>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</si>
  <si>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</si>
  <si>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</si>
  <si>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</si>
  <si>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</si>
  <si>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</si>
  <si>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</si>
  <si>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</si>
  <si>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</si>
  <si>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</si>
  <si>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</si>
  <si>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</si>
  <si>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</si>
  <si>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</si>
  <si>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</si>
  <si>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</si>
  <si>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</si>
  <si>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</si>
  <si>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</si>
  <si>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</si>
  <si>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</si>
  <si>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</si>
  <si>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</si>
  <si>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</si>
  <si>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</si>
  <si>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</si>
  <si>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</si>
  <si>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</si>
  <si>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</si>
  <si>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</si>
  <si>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</si>
  <si>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</si>
  <si>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</si>
  <si>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</si>
  <si>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</si>
  <si>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</si>
  <si>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</si>
  <si>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</si>
  <si>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</si>
  <si>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</si>
  <si>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</si>
  <si>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</si>
  <si>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</si>
  <si>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</si>
  <si>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</si>
  <si>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</si>
  <si>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</si>
  <si>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</si>
  <si>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</si>
  <si>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</si>
  <si>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</si>
  <si>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</si>
  <si>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</si>
  <si>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</si>
  <si>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</si>
  <si>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</si>
  <si>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</si>
  <si>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</si>
  <si>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</si>
  <si>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</si>
  <si>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</si>
  <si>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</si>
  <si>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</si>
  <si>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</si>
  <si>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</si>
  <si>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</si>
  <si>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</si>
  <si>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</si>
  <si>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</si>
  <si>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</si>
  <si>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</si>
  <si>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</si>
  <si>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</si>
  <si>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</si>
  <si>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</si>
  <si>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</si>
  <si>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</si>
  <si>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</si>
  <si>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</si>
  <si>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</si>
  <si>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</si>
  <si>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</si>
  <si>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</si>
  <si>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</si>
  <si>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</si>
  <si>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</si>
  <si>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</si>
  <si>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</si>
  <si>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</si>
  <si>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</si>
  <si>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</si>
  <si>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</si>
  <si>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</si>
  <si>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</si>
  <si>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</si>
  <si>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</si>
  <si>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</si>
  <si>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</si>
  <si>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</si>
  <si>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</si>
  <si>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</si>
  <si>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</si>
  <si>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</si>
  <si>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</si>
  <si>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</si>
  <si>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</si>
  <si>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</si>
  <si>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</si>
  <si>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</si>
  <si>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</si>
  <si>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</si>
  <si>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</si>
  <si>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</si>
  <si>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</si>
  <si>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</si>
  <si>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</si>
  <si>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</si>
  <si>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</si>
  <si>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</si>
  <si>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</si>
  <si>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</si>
  <si>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</si>
  <si>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</si>
  <si>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</si>
  <si>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</si>
  <si>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</si>
  <si>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</si>
  <si>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</si>
  <si>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</si>
  <si>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</si>
  <si>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</si>
  <si>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</si>
  <si>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</si>
  <si>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</si>
  <si>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</si>
  <si>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</si>
  <si>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</si>
  <si>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</si>
  <si>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</si>
  <si>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</si>
  <si>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</si>
  <si>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</si>
  <si>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</si>
  <si>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</si>
  <si>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</si>
  <si>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</si>
  <si>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</si>
  <si>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</si>
  <si>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</si>
  <si>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</si>
  <si>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</si>
  <si>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</si>
  <si>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</si>
  <si>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</si>
  <si>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</si>
  <si>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</si>
  <si>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</si>
  <si>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</si>
  <si>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</si>
  <si>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</si>
  <si>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</si>
  <si>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</si>
  <si>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</si>
  <si>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</si>
  <si>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</si>
  <si>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</si>
  <si>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</si>
  <si>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</si>
  <si>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</si>
  <si>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</si>
  <si>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</si>
  <si>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</si>
  <si>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</si>
  <si>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</si>
  <si>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</si>
  <si>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</si>
  <si>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</si>
  <si>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</si>
  <si>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</si>
  <si>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</si>
  <si>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</si>
  <si>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</si>
  <si>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</si>
  <si>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</si>
  <si>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</si>
  <si>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</si>
  <si>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</si>
  <si>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</si>
  <si>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</si>
  <si>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</si>
  <si>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</si>
  <si>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</si>
  <si>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</si>
  <si>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</si>
  <si>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</si>
  <si>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</si>
  <si>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</si>
  <si>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</si>
  <si>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</si>
  <si>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</si>
  <si>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</si>
  <si>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</si>
  <si>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</si>
  <si>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</si>
  <si>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</si>
  <si>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</si>
  <si>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</si>
  <si>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</si>
  <si>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</si>
  <si>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</si>
  <si>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</si>
  <si>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</si>
  <si>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</si>
  <si>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</si>
  <si>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</si>
  <si>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</si>
  <si>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</si>
  <si>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</si>
  <si>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</si>
  <si>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</si>
  <si>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</si>
  <si>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</si>
  <si>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</si>
  <si>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</si>
  <si>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</si>
  <si>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</si>
  <si>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</si>
  <si>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</si>
  <si>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</si>
  <si>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</si>
  <si>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</si>
  <si>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</si>
  <si>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</si>
  <si>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</si>
  <si>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</si>
  <si>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</si>
  <si>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</si>
  <si>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</si>
  <si>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</si>
  <si>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</si>
  <si>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</si>
  <si>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</si>
  <si>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</si>
  <si>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</si>
  <si>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</si>
  <si>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</si>
  <si>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</si>
  <si>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</si>
  <si>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</si>
  <si>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</si>
  <si>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</si>
  <si>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</si>
  <si>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</si>
  <si>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</si>
  <si>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</si>
  <si>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</si>
  <si>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</si>
  <si>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</si>
  <si>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</si>
  <si>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</si>
  <si>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</si>
  <si>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</si>
  <si>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</si>
  <si>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</si>
  <si>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</si>
  <si>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</si>
  <si>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</si>
  <si>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</si>
  <si>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</si>
  <si>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</si>
  <si>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</si>
  <si>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</si>
  <si>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</si>
  <si>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</si>
  <si>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</si>
  <si>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</si>
  <si>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</si>
  <si>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</si>
  <si>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</si>
  <si>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</si>
  <si>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</si>
  <si>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</si>
  <si>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</si>
  <si>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</si>
  <si>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</si>
  <si>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</si>
  <si>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</si>
  <si>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</si>
  <si>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</si>
  <si>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</si>
  <si>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</si>
  <si>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</si>
  <si>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</si>
  <si>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</si>
  <si>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</si>
  <si>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</si>
  <si>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</si>
  <si>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</si>
  <si>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</si>
  <si>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</si>
  <si>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</si>
  <si>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</si>
  <si>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</si>
  <si>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</si>
  <si>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</si>
  <si>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</si>
  <si>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</si>
  <si>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</si>
  <si>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</si>
  <si>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</si>
  <si>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</si>
  <si>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</si>
  <si>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</si>
  <si>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</si>
  <si>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</si>
  <si>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</si>
  <si>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</si>
  <si>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</si>
  <si>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</si>
  <si>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</si>
  <si>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</si>
  <si>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</si>
  <si>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</si>
  <si>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</si>
  <si>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</si>
  <si>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</si>
  <si>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</si>
  <si>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</si>
  <si>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</si>
  <si>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</si>
  <si>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</si>
  <si>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</si>
  <si>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</si>
  <si>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</si>
  <si>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</si>
  <si>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</si>
  <si>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</si>
  <si>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</si>
  <si>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</si>
  <si>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</si>
  <si>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</si>
  <si>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</si>
  <si>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</si>
  <si>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</si>
  <si>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</si>
  <si>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</si>
  <si>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</si>
  <si>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</si>
  <si>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</si>
  <si>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</si>
  <si>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</si>
  <si>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</si>
  <si>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</si>
  <si>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</si>
  <si>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</si>
  <si>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</si>
  <si>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</si>
  <si>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</si>
  <si>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</si>
  <si>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</si>
  <si>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</si>
  <si>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</si>
  <si>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</si>
  <si>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</si>
  <si>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</si>
  <si>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</si>
  <si>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</si>
  <si>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</si>
  <si>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</si>
  <si>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</si>
  <si>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</si>
  <si>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</si>
  <si>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</si>
  <si>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</si>
  <si>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</si>
  <si>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</si>
  <si>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</si>
  <si>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</si>
  <si>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</si>
  <si>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</si>
  <si>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</si>
  <si>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</si>
  <si>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</si>
  <si>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</si>
  <si>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</si>
  <si>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</si>
  <si>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</si>
  <si>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</si>
  <si>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</si>
  <si>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</si>
  <si>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</si>
  <si>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</si>
  <si>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</si>
  <si>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</si>
  <si>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</si>
  <si>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</si>
  <si>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</si>
  <si>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</si>
  <si>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</si>
  <si>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</si>
  <si>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</si>
  <si>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</si>
  <si>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</si>
  <si>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</si>
  <si>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</si>
  <si>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</si>
  <si>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</si>
  <si>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</si>
  <si>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</si>
  <si>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</si>
  <si>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</si>
  <si>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</si>
  <si>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</si>
  <si>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</si>
  <si>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</si>
  <si>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</si>
  <si>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</si>
  <si>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</si>
  <si>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</si>
  <si>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</si>
  <si>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</si>
  <si>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</si>
  <si>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</si>
  <si>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</si>
  <si>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</si>
  <si>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</si>
  <si>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</si>
  <si>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</si>
  <si>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</si>
  <si>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</si>
  <si>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</si>
  <si>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</si>
  <si>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</si>
  <si>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</si>
  <si>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</si>
  <si>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</si>
  <si>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</si>
  <si>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</si>
  <si>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</si>
  <si>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</si>
  <si>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</si>
  <si>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</si>
  <si>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</si>
  <si>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</si>
  <si>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</si>
  <si>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</si>
  <si>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</si>
  <si>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</si>
  <si>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</si>
  <si>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</si>
  <si>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</si>
  <si>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</si>
  <si>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</si>
  <si>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</si>
  <si>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</si>
  <si>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</si>
  <si>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</si>
  <si>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</si>
  <si>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</si>
  <si>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</si>
  <si>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</si>
  <si>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</si>
  <si>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</si>
  <si>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</si>
  <si>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</si>
  <si>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</si>
  <si>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</si>
  <si>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</si>
  <si>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</si>
  <si>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</si>
  <si>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</si>
  <si>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</si>
  <si>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</si>
  <si>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</si>
  <si>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</si>
  <si>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</si>
  <si>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</si>
  <si>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</si>
  <si>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</si>
  <si>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</si>
  <si>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</si>
  <si>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</si>
  <si>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</si>
  <si>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</si>
  <si>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</si>
  <si>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</si>
  <si>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</si>
  <si>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</si>
  <si>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</si>
  <si>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</si>
  <si>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</si>
  <si>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</si>
  <si>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</si>
  <si>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</si>
  <si>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</si>
  <si>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</si>
  <si>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</si>
  <si>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</si>
  <si>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</si>
  <si>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</si>
  <si>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</si>
  <si>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</si>
  <si>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</si>
  <si>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</si>
  <si>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</si>
  <si>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</si>
  <si>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</si>
  <si>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</si>
  <si>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</si>
  <si>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</si>
  <si>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</si>
  <si>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</si>
  <si>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</si>
  <si>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</si>
  <si>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</si>
  <si>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</si>
  <si>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</si>
  <si>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</si>
  <si>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</si>
  <si>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</si>
  <si>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</si>
  <si>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</si>
  <si>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</si>
  <si>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</si>
  <si>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</si>
  <si>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</si>
  <si>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</si>
  <si>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</si>
  <si>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</si>
  <si>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</si>
  <si>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</si>
  <si>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</si>
  <si>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</si>
  <si>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</si>
  <si>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</si>
  <si>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</si>
  <si>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</si>
  <si>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</si>
  <si>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</si>
  <si>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</si>
  <si>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</si>
  <si>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</si>
  <si>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</si>
  <si>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</si>
  <si>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</si>
  <si>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</si>
  <si>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</si>
  <si>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</si>
  <si>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</si>
  <si>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</si>
  <si>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</si>
  <si>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</si>
  <si>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</si>
  <si>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</si>
  <si>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</si>
  <si>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</si>
  <si>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</si>
  <si>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</si>
  <si>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</si>
  <si>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</si>
  <si>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</si>
  <si>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</si>
  <si>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</si>
  <si>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</si>
  <si>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</si>
  <si>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</si>
  <si>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</si>
  <si>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</si>
  <si>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</si>
  <si>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</si>
  <si>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</si>
  <si>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</si>
  <si>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</si>
  <si>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</si>
  <si>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</si>
  <si>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</si>
  <si>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</si>
  <si>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</si>
  <si>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</si>
  <si>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</si>
  <si>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</si>
  <si>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</si>
  <si>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</si>
  <si>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</si>
  <si>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</si>
  <si>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</si>
  <si>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</si>
  <si>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</si>
  <si>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</si>
  <si>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</si>
  <si>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</si>
  <si>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</si>
  <si>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</si>
  <si>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</si>
  <si>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</si>
  <si>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</si>
  <si>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</si>
  <si>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</si>
  <si>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</si>
  <si>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</si>
  <si>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</si>
  <si>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</si>
  <si>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</si>
  <si>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</si>
  <si>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</si>
  <si>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</si>
  <si>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</si>
  <si>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</si>
  <si>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</si>
  <si>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</si>
  <si>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</si>
  <si>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</si>
  <si>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</si>
  <si>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</si>
  <si>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</si>
  <si>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</si>
  <si>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</si>
  <si>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</si>
  <si>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</si>
  <si>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</si>
  <si>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</si>
  <si>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</si>
  <si>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</si>
  <si>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</si>
  <si>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</si>
  <si>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</si>
  <si>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</si>
  <si>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</si>
  <si>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</si>
  <si>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</si>
  <si>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</si>
  <si>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</si>
  <si>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</si>
  <si>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</si>
  <si>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</si>
  <si>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</si>
  <si>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</si>
  <si>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</si>
  <si>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</si>
  <si>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</si>
  <si>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</si>
  <si>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</si>
  <si>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</si>
  <si>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</si>
  <si>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</si>
  <si>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</si>
  <si>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</si>
  <si>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</si>
  <si>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</si>
  <si>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</si>
  <si>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</si>
  <si>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</si>
  <si>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</si>
  <si>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</si>
  <si>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</si>
  <si>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</si>
  <si>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</si>
  <si>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</si>
  <si>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</si>
  <si>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</si>
  <si>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</si>
  <si>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</si>
  <si>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</si>
  <si>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</si>
  <si>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</si>
  <si>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</si>
  <si>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</si>
  <si>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</si>
  <si>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</si>
  <si>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</si>
  <si>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</si>
  <si>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</si>
  <si>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</si>
  <si>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</si>
  <si>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</si>
  <si>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</si>
  <si>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</si>
  <si>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</si>
  <si>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</si>
  <si>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</si>
  <si>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</si>
  <si>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</si>
  <si>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</si>
  <si>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</si>
  <si>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</si>
  <si>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</si>
  <si>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</si>
  <si>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</si>
  <si>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</si>
  <si>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</si>
  <si>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</si>
  <si>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</si>
  <si>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</si>
  <si>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</si>
  <si>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</si>
  <si>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</si>
  <si>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</si>
  <si>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</si>
  <si>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</si>
  <si>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</si>
  <si>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</si>
  <si>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</si>
  <si>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</si>
  <si>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</si>
  <si>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</si>
  <si>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</si>
  <si>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</si>
  <si>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</si>
  <si>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</si>
  <si>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</si>
  <si>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</si>
  <si>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</si>
  <si>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</si>
  <si>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</si>
  <si>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</si>
  <si>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</si>
  <si>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</si>
  <si>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</si>
  <si>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</si>
  <si>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</si>
  <si>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</si>
  <si>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</si>
  <si>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</si>
  <si>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</si>
  <si>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</si>
  <si>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</si>
  <si>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</si>
  <si>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</si>
  <si>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</si>
  <si>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</si>
  <si>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</si>
  <si>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</si>
  <si>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</si>
  <si>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</si>
  <si>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</si>
  <si>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</si>
  <si>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</si>
  <si>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</si>
  <si>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</si>
  <si>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</si>
  <si>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</si>
  <si>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</si>
  <si>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</si>
  <si>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</si>
  <si>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</si>
  <si>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</si>
  <si>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</si>
  <si>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</si>
  <si>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</si>
  <si>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</si>
  <si>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</si>
  <si>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</si>
  <si>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</si>
  <si>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</si>
  <si>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</si>
  <si>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</si>
  <si>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</si>
  <si>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</si>
  <si>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</si>
  <si>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</si>
  <si>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</si>
  <si>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</si>
  <si>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</si>
  <si>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</si>
  <si>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</si>
  <si>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</si>
  <si>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</si>
  <si>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</si>
  <si>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</si>
  <si>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</si>
  <si>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</si>
  <si>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</si>
  <si>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</si>
  <si>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</si>
  <si>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</si>
  <si>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</si>
  <si>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</si>
  <si>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</si>
  <si>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</si>
  <si>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</si>
  <si>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</si>
  <si>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</si>
  <si>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</si>
  <si>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</si>
  <si>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</si>
  <si>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</si>
  <si>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</si>
  <si>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</si>
  <si>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</si>
  <si>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</si>
  <si>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</si>
  <si>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</si>
  <si>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</si>
  <si>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</si>
  <si>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</si>
  <si>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</si>
  <si>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</si>
  <si>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</si>
  <si>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</si>
  <si>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</si>
  <si>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</si>
  <si>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</si>
  <si>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</si>
  <si>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</si>
  <si>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</si>
  <si>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</si>
  <si>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</si>
  <si>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</si>
  <si>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</si>
  <si>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</si>
  <si>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</si>
  <si>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</si>
  <si>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</si>
  <si>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</si>
  <si>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</si>
  <si>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</si>
  <si>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</si>
  <si>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</si>
  <si>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</si>
  <si>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</si>
  <si>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</si>
  <si>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</si>
  <si>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</si>
  <si>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</si>
  <si>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</si>
  <si>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</si>
  <si>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</si>
  <si>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</si>
  <si>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</si>
  <si>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</si>
  <si>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</si>
  <si>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</si>
  <si>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</si>
  <si>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</si>
  <si>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</si>
  <si>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</si>
  <si>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</si>
  <si>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</si>
  <si>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</si>
  <si>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</si>
  <si>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</si>
  <si>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</si>
  <si>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</si>
  <si>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</si>
  <si>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</si>
  <si>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</si>
  <si>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</si>
  <si>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</si>
  <si>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</si>
  <si>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</si>
  <si>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</si>
  <si>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</si>
  <si>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</si>
  <si>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</si>
  <si>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</si>
  <si>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</si>
  <si>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</si>
  <si>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</si>
  <si>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</si>
  <si>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</si>
  <si>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</si>
  <si>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</si>
  <si>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</si>
  <si>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</si>
  <si>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</si>
  <si>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</si>
  <si>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</si>
  <si>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</si>
  <si>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</si>
  <si>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</si>
  <si>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</si>
  <si>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</si>
  <si>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</si>
  <si>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</si>
  <si>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</si>
  <si>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</si>
  <si>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</si>
  <si>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</si>
  <si>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</si>
  <si>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</si>
  <si>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</si>
  <si>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</si>
  <si>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</si>
  <si>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</si>
  <si>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</si>
  <si>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</si>
  <si>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</si>
  <si>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</si>
  <si>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</si>
  <si>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</si>
  <si>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</si>
  <si>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</si>
  <si>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</si>
  <si>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</si>
  <si>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</si>
  <si>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</si>
  <si>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</si>
  <si>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</si>
  <si>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</si>
  <si>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</si>
  <si>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</si>
  <si>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</si>
  <si>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</si>
  <si>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</si>
  <si>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</si>
  <si>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</si>
  <si>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</si>
  <si>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</si>
  <si>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</si>
  <si>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</si>
  <si>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</si>
  <si>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</si>
  <si>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</si>
  <si>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</si>
  <si>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</si>
  <si>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</si>
  <si>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</si>
  <si>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</si>
  <si>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</si>
  <si>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</si>
  <si>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</si>
  <si>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</si>
  <si>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</si>
  <si>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</si>
  <si>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</si>
  <si>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</si>
  <si>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</si>
  <si>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</si>
  <si>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</si>
  <si>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</si>
  <si>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</si>
  <si>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</si>
  <si>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</si>
  <si>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</si>
  <si>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</si>
  <si>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</si>
  <si>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</si>
  <si>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</si>
  <si>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</si>
  <si>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</si>
  <si>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</si>
  <si>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</si>
  <si>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</si>
  <si>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</si>
  <si>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</si>
  <si>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</si>
  <si>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</si>
  <si>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</si>
  <si>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</si>
  <si>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</si>
  <si>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</si>
  <si>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</si>
  <si>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</si>
  <si>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</si>
  <si>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</si>
  <si>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</si>
  <si>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</si>
  <si>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</si>
  <si>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</si>
  <si>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</si>
  <si>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</si>
  <si>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</si>
  <si>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</si>
  <si>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</si>
  <si>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</si>
  <si>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</si>
  <si>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</si>
  <si>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</si>
  <si>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</si>
  <si>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</si>
  <si>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</si>
  <si>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</si>
  <si>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</si>
  <si>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</si>
  <si>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</si>
  <si>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</si>
  <si>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</si>
  <si>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</si>
  <si>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</si>
  <si>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</si>
  <si>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</si>
  <si>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</si>
  <si>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</si>
  <si>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</si>
  <si>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</si>
  <si>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</si>
  <si>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</si>
  <si>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</si>
  <si>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</si>
  <si>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</si>
  <si>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</si>
  <si>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</si>
  <si>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</si>
  <si>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</si>
  <si>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</si>
  <si>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</si>
  <si>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</si>
  <si>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</si>
  <si>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</si>
  <si>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</si>
  <si>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</si>
  <si>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</si>
  <si>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</si>
  <si>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</si>
  <si>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</si>
  <si>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</si>
  <si>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</si>
  <si>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</si>
  <si>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</si>
  <si>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</si>
  <si>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</si>
  <si>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</si>
  <si>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</si>
  <si>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</si>
  <si>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</si>
  <si>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</si>
  <si>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</si>
  <si>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</si>
  <si>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</si>
  <si>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</si>
  <si>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</si>
  <si>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</si>
  <si>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</si>
  <si>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</si>
  <si>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</si>
  <si>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</si>
  <si>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</si>
  <si>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</si>
  <si>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</si>
  <si>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</si>
  <si>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</si>
  <si>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</si>
  <si>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</si>
  <si>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</si>
  <si>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</si>
  <si>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</si>
  <si>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</si>
  <si>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</si>
  <si>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</si>
  <si>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</si>
  <si>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</si>
  <si>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</si>
  <si>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</si>
  <si>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</si>
  <si>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</si>
  <si>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</si>
  <si>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</si>
  <si>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</si>
  <si>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</si>
  <si>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</si>
  <si>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</si>
  <si>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</si>
  <si>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</si>
  <si>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</si>
  <si>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</si>
  <si>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</si>
  <si>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</si>
  <si>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</si>
  <si>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</si>
  <si>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</si>
  <si>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</si>
  <si>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</si>
  <si>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</si>
  <si>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</si>
  <si>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</si>
  <si>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</si>
  <si>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</si>
  <si>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</si>
  <si>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</si>
  <si>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</si>
  <si>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</si>
  <si>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</si>
  <si>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</si>
  <si>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</si>
  <si>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</si>
  <si>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</si>
  <si>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</si>
  <si>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</si>
  <si>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</si>
  <si>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</si>
  <si>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</si>
  <si>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</si>
  <si>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</si>
  <si>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</si>
  <si>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</si>
  <si>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</si>
  <si>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</si>
  <si>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</si>
  <si>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</si>
  <si>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</si>
  <si>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</si>
  <si>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</si>
  <si>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</si>
  <si>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</si>
  <si>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</si>
  <si>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</si>
  <si>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</si>
  <si>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</si>
  <si>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</si>
  <si>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</si>
  <si>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</si>
  <si>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</si>
  <si>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</si>
  <si>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</si>
  <si>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</si>
  <si>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</si>
  <si>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</si>
  <si>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</si>
  <si>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</si>
  <si>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</si>
  <si>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</si>
  <si>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</si>
  <si>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</si>
  <si>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</si>
  <si>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</si>
  <si>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</si>
  <si>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</si>
  <si>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</si>
  <si>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</si>
  <si>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</si>
  <si>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</si>
  <si>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</si>
  <si>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</si>
  <si>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</si>
  <si>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</si>
  <si>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</si>
  <si>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</si>
  <si>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</si>
  <si>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</si>
  <si>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</si>
  <si>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</si>
  <si>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</si>
  <si>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</si>
  <si>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</si>
  <si>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</si>
  <si>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</si>
  <si>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</si>
  <si>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</si>
  <si>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</si>
  <si>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</si>
  <si>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</si>
  <si>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</si>
  <si>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</si>
  <si>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</si>
  <si>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</si>
  <si>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</si>
  <si>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</si>
  <si>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</si>
  <si>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</si>
  <si>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</si>
  <si>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</si>
  <si>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</si>
  <si>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</si>
  <si>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</si>
  <si>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</si>
  <si>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</si>
  <si>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</si>
  <si>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</si>
  <si>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</si>
  <si>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</si>
  <si>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</si>
  <si>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</si>
  <si>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</si>
  <si>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</si>
  <si>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</si>
  <si>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</si>
  <si>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</si>
  <si>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</si>
  <si>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</si>
  <si>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</si>
  <si>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</si>
  <si>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</si>
  <si>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</si>
  <si>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</si>
  <si>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</si>
  <si>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</si>
  <si>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</si>
  <si>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</si>
  <si>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</si>
  <si>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</si>
  <si>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</si>
  <si>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</si>
  <si>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</si>
  <si>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</si>
  <si>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</si>
  <si>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</si>
  <si>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</si>
  <si>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</si>
  <si>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</si>
  <si>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</si>
  <si>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</si>
  <si>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</si>
  <si>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</si>
  <si>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</si>
  <si>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</si>
  <si>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</si>
  <si>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</si>
  <si>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</si>
  <si>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</si>
  <si>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</si>
  <si>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</si>
  <si>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</si>
  <si>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</si>
  <si>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</si>
  <si>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</si>
  <si>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</si>
  <si>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</si>
  <si>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</si>
  <si>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</si>
  <si>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</si>
  <si>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</si>
  <si>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</si>
  <si>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</si>
  <si>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</si>
  <si>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</si>
  <si>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</si>
  <si>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</si>
  <si>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</si>
  <si>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</si>
  <si>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</si>
  <si>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</si>
  <si>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</si>
  <si>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</si>
  <si>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</si>
  <si>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</si>
  <si>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</si>
  <si>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</si>
  <si>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</si>
  <si>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</si>
  <si>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</si>
  <si>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</si>
  <si>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</si>
  <si>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</si>
  <si>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</si>
  <si>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</si>
  <si>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</si>
  <si>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</si>
  <si>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</si>
  <si>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</si>
  <si>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</si>
  <si>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</si>
  <si>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</si>
  <si>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</si>
  <si>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</si>
  <si>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</si>
  <si>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</si>
  <si>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</si>
  <si>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</si>
  <si>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</si>
  <si>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</si>
  <si>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</si>
  <si>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</si>
  <si>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</si>
  <si>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</si>
  <si>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</si>
  <si>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</si>
  <si>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</si>
  <si>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</si>
  <si>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</si>
  <si>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</si>
  <si>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</si>
  <si>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</si>
  <si>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</si>
  <si>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</si>
  <si>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</si>
  <si>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</si>
  <si>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</si>
  <si>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</si>
  <si>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</si>
  <si>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</si>
  <si>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</si>
  <si>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</si>
  <si>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</si>
  <si>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</si>
  <si>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</si>
  <si>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</si>
  <si>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</si>
  <si>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</si>
  <si>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</si>
  <si>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</si>
  <si>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</si>
  <si>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</si>
  <si>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</si>
  <si>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</si>
  <si>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</si>
  <si>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</si>
  <si>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</si>
  <si>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</si>
  <si>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</si>
  <si>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</si>
  <si>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</si>
  <si>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</si>
  <si>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</si>
  <si>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</si>
  <si>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</si>
  <si>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</si>
  <si>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</si>
  <si>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</si>
  <si>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</si>
  <si>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</si>
  <si>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</si>
  <si>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</si>
  <si>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</si>
  <si>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</si>
  <si>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</si>
  <si>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</si>
  <si>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</si>
  <si>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</si>
  <si>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</si>
  <si>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</si>
  <si>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</si>
  <si>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</si>
  <si>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</si>
  <si>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</si>
  <si>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</si>
  <si>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</si>
  <si>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</si>
  <si>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</si>
  <si>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</si>
  <si>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</si>
  <si>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</si>
  <si>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</si>
  <si>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</si>
  <si>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</si>
  <si>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</si>
  <si>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</si>
  <si>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</si>
  <si>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</si>
  <si>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</si>
  <si>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</si>
  <si>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</si>
  <si>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</si>
  <si>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</si>
  <si>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</si>
  <si>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</si>
  <si>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</si>
  <si>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</si>
  <si>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</si>
  <si>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</si>
  <si>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</si>
  <si>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</si>
  <si>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</si>
  <si>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</si>
  <si>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</si>
  <si>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</si>
  <si>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</si>
  <si>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</si>
  <si>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</si>
  <si>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</si>
  <si>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</si>
  <si>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</si>
  <si>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</si>
  <si>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</si>
  <si>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</si>
  <si>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</si>
  <si>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</si>
  <si>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</si>
  <si>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</si>
  <si>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</si>
  <si>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</si>
  <si>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</si>
  <si>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</si>
  <si>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</si>
  <si>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</si>
  <si>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</si>
  <si>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</si>
  <si>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</si>
  <si>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</si>
  <si>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</si>
  <si>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</si>
  <si>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</si>
  <si>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</si>
  <si>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</si>
  <si>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</si>
  <si>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</si>
  <si>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</si>
  <si>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</si>
  <si>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</si>
  <si>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</si>
  <si>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</si>
  <si>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</si>
  <si>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</si>
  <si>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</si>
  <si>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</si>
  <si>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</si>
  <si>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</si>
  <si>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</si>
  <si>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</si>
  <si>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</si>
  <si>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</si>
  <si>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</si>
  <si>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</si>
  <si>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</si>
  <si>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</si>
  <si>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</si>
  <si>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</si>
  <si>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</si>
  <si>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</si>
  <si>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</si>
  <si>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</si>
  <si>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</si>
  <si>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</si>
  <si>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</si>
  <si>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</si>
  <si>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</si>
  <si>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</si>
  <si>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</si>
  <si>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</si>
  <si>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</si>
  <si>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</si>
  <si>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</si>
  <si>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</si>
  <si>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</si>
  <si>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</si>
  <si>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</si>
  <si>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</si>
  <si>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</si>
  <si>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</si>
  <si>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</si>
  <si>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</si>
  <si>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</si>
  <si>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</si>
  <si>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</si>
  <si>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</si>
  <si>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</si>
  <si>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</si>
  <si>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</si>
  <si>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</si>
  <si>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</si>
  <si>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</si>
  <si>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</si>
  <si>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</si>
  <si>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</si>
  <si>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</si>
  <si>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</si>
  <si>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</si>
  <si>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</si>
  <si>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</si>
  <si>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</si>
  <si>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</si>
  <si>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</si>
  <si>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</si>
  <si>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</si>
  <si>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</si>
  <si>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</si>
  <si>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</si>
  <si>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</si>
  <si>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</si>
  <si>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</si>
  <si>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</si>
  <si>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</si>
  <si>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</si>
  <si>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</si>
  <si>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</si>
  <si>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</si>
  <si>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</si>
  <si>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</si>
  <si>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</si>
  <si>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</si>
  <si>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</si>
  <si>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</si>
  <si>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</si>
  <si>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</si>
  <si>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</si>
  <si>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</si>
  <si>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</si>
  <si>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</si>
  <si>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</si>
  <si>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</si>
  <si>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</si>
  <si>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</si>
  <si>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</si>
  <si>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</si>
  <si>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</si>
  <si>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</si>
  <si>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</si>
  <si>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</si>
  <si>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</si>
  <si>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</si>
  <si>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</si>
  <si>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</si>
  <si>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</si>
  <si>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</si>
  <si>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</si>
  <si>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</si>
  <si>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</si>
  <si>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</si>
  <si>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</si>
  <si>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</si>
  <si>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</si>
  <si>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</si>
  <si>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</si>
  <si>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</si>
  <si>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</si>
  <si>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</si>
  <si>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</si>
  <si>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</si>
  <si>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</si>
  <si>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</si>
  <si>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</si>
  <si>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</si>
  <si>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</si>
  <si>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</si>
  <si>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</si>
  <si>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</si>
  <si>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</si>
  <si>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</si>
  <si>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</si>
  <si>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</si>
  <si>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</si>
  <si>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</si>
  <si>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</si>
  <si>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</si>
  <si>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</si>
  <si>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</si>
  <si>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</si>
  <si>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</si>
  <si>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</si>
  <si>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</si>
  <si>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</si>
  <si>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</si>
  <si>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</si>
  <si>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</si>
  <si>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</si>
  <si>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</si>
  <si>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</si>
  <si>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</si>
  <si>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</si>
  <si>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</si>
  <si>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</si>
  <si>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</si>
  <si>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</si>
  <si>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</si>
  <si>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</si>
  <si>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</si>
  <si>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</si>
  <si>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</si>
  <si>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</si>
  <si>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</si>
  <si>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</si>
  <si>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</si>
  <si>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</si>
  <si>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</si>
  <si>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</si>
  <si>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</si>
  <si>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</si>
  <si>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</si>
  <si>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</si>
  <si>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</si>
  <si>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</si>
  <si>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</si>
  <si>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</si>
  <si>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</si>
  <si>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</si>
  <si>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</si>
  <si>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</si>
  <si>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</si>
  <si>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</si>
  <si>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</si>
  <si>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</si>
  <si>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</si>
  <si>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</si>
  <si>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</si>
  <si>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</si>
  <si>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</si>
  <si>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</si>
  <si>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</si>
  <si>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</si>
  <si>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</si>
  <si>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</si>
  <si>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</si>
  <si>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</si>
  <si>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</si>
  <si>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</si>
  <si>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</si>
  <si>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</si>
  <si>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</si>
  <si>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</si>
  <si>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</si>
  <si>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</si>
  <si>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</si>
  <si>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</si>
  <si>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</si>
  <si>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</si>
  <si>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</si>
  <si>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</si>
  <si>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</si>
  <si>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</si>
  <si>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</si>
  <si>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</si>
  <si>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</si>
  <si>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</si>
  <si>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</si>
  <si>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</si>
  <si>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</si>
  <si>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</si>
  <si>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</si>
  <si>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</si>
  <si>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</si>
  <si>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</si>
  <si>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</si>
  <si>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</si>
  <si>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</si>
  <si>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</si>
  <si>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</si>
  <si>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</si>
  <si>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</si>
  <si>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</si>
  <si>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</si>
  <si>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</si>
  <si>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</si>
  <si>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</si>
  <si>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</si>
  <si>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</si>
  <si>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</si>
  <si>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</si>
  <si>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</si>
  <si>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</si>
  <si>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</si>
  <si>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</si>
  <si>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</si>
  <si>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</si>
  <si>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</si>
  <si>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</si>
  <si>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</si>
  <si>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</si>
  <si>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</si>
  <si>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</si>
  <si>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</si>
  <si>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</si>
  <si>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</si>
  <si>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</si>
  <si>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</si>
  <si>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</si>
  <si>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</si>
  <si>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</si>
  <si>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</si>
  <si>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</si>
  <si>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</si>
  <si>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</si>
  <si>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</si>
  <si>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</si>
  <si>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</si>
  <si>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</si>
  <si>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</si>
  <si>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</si>
  <si>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</si>
  <si>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</si>
  <si>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</si>
  <si>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</si>
  <si>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</si>
  <si>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</si>
  <si>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</si>
  <si>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</si>
  <si>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</si>
  <si>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</si>
  <si>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</si>
  <si>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</si>
  <si>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</si>
  <si>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</si>
  <si>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</si>
  <si>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</si>
  <si>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</si>
  <si>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</si>
  <si>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</si>
  <si>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</si>
  <si>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</si>
  <si>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</si>
  <si>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</si>
  <si>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</si>
  <si>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</si>
  <si>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</si>
  <si>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</si>
  <si>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</si>
  <si>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</si>
  <si>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</si>
  <si>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</si>
  <si>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</si>
  <si>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</si>
  <si>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</si>
  <si>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</si>
  <si>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</si>
  <si>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</si>
  <si>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</si>
  <si>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</si>
  <si>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</si>
  <si>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</si>
  <si>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</si>
  <si>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</si>
  <si>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</si>
  <si>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</si>
  <si>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</si>
  <si>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</si>
  <si>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</si>
  <si>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</si>
  <si>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</si>
  <si>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</si>
  <si>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</si>
  <si>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</si>
  <si>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</si>
  <si>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</si>
  <si>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</si>
  <si>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</si>
  <si>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</si>
  <si>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</si>
  <si>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</si>
  <si>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</si>
  <si>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</si>
  <si>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</si>
  <si>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</si>
  <si>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</si>
  <si>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</si>
  <si>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</si>
  <si>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</si>
  <si>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</si>
  <si>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</si>
  <si>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</si>
  <si>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</si>
  <si>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</si>
  <si>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</si>
  <si>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</si>
  <si>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</si>
  <si>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</si>
  <si>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</si>
  <si>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</si>
  <si>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</si>
  <si>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</si>
  <si>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</si>
  <si>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</si>
  <si>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</si>
  <si>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</si>
  <si>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</si>
  <si>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</si>
  <si>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</si>
  <si>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</si>
  <si>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</si>
  <si>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</si>
  <si>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</si>
  <si>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</si>
  <si>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</si>
  <si>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</si>
  <si>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</si>
  <si>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</si>
  <si>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</si>
  <si>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</si>
  <si>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</si>
  <si>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</si>
  <si>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</si>
  <si>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</si>
  <si>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</si>
  <si>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</si>
  <si>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</si>
  <si>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</si>
  <si>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</si>
  <si>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</si>
  <si>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</si>
  <si>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</si>
  <si>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</si>
  <si>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</si>
  <si>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</si>
  <si>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</si>
  <si>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</si>
  <si>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</si>
  <si>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</si>
  <si>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</si>
  <si>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</si>
  <si>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</si>
  <si>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</si>
  <si>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</si>
  <si>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</si>
  <si>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</si>
  <si>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</si>
  <si>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</si>
  <si>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</si>
  <si>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</si>
  <si>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</si>
  <si>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</si>
  <si>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</si>
  <si>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</si>
  <si>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</si>
  <si>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</si>
  <si>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</si>
  <si>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</si>
  <si>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</si>
  <si>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</si>
  <si>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</si>
  <si>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</si>
  <si>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</si>
  <si>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</si>
  <si>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</si>
  <si>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</si>
  <si>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</si>
  <si>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</si>
  <si>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</si>
  <si>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</si>
  <si>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</si>
  <si>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</si>
  <si>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</si>
  <si>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</si>
  <si>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</si>
  <si>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</si>
  <si>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</si>
  <si>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</si>
  <si>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</si>
  <si>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</si>
  <si>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</si>
  <si>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</si>
  <si>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</si>
  <si>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</si>
  <si>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</si>
  <si>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</si>
  <si>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</si>
  <si>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</si>
  <si>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</si>
  <si>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</si>
  <si>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</si>
  <si>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</si>
  <si>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</si>
  <si>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</si>
  <si>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</si>
  <si>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</si>
  <si>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</si>
  <si>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</si>
  <si>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</si>
  <si>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</si>
  <si>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</si>
  <si>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</si>
  <si>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</si>
  <si>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</si>
  <si>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</si>
  <si>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</si>
  <si>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</si>
  <si>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</si>
  <si>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</si>
  <si>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</si>
  <si>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</si>
  <si>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</si>
  <si>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</si>
  <si>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</si>
  <si>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</si>
  <si>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</si>
  <si>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</si>
  <si>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</si>
  <si>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</si>
  <si>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</si>
  <si>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</si>
  <si>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</si>
  <si>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</si>
  <si>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</si>
  <si>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</si>
  <si>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</si>
  <si>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</si>
  <si>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</si>
  <si>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</si>
  <si>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</si>
  <si>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</si>
  <si>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</si>
  <si>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</si>
  <si>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</si>
  <si>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</si>
  <si>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</si>
  <si>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</si>
  <si>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</si>
  <si>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</si>
  <si>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</si>
  <si>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</si>
  <si>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</si>
  <si>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</si>
  <si>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</si>
  <si>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</si>
  <si>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</si>
  <si>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</si>
  <si>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</si>
  <si>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</si>
  <si>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</si>
  <si>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</si>
  <si>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</si>
  <si>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</si>
  <si>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</si>
  <si>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</si>
  <si>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</si>
  <si>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</si>
  <si>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</si>
  <si>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</si>
  <si>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</si>
  <si>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</si>
  <si>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</si>
  <si>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</si>
  <si>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</si>
  <si>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</si>
  <si>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</si>
  <si>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</si>
  <si>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</si>
  <si>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</si>
  <si>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</si>
  <si>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</si>
  <si>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</si>
  <si>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</si>
  <si>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</si>
  <si>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</si>
  <si>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</si>
  <si>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</si>
  <si>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</si>
  <si>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</si>
  <si>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</si>
  <si>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</si>
  <si>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</si>
  <si>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</si>
  <si>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</si>
  <si>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</si>
  <si>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</si>
  <si>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</si>
  <si>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</si>
  <si>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</si>
  <si>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</si>
  <si>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</si>
  <si>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</si>
  <si>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</si>
  <si>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</si>
  <si>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</si>
  <si>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</si>
  <si>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</si>
  <si>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</si>
  <si>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</si>
  <si>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</si>
  <si>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</si>
  <si>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</si>
  <si>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</si>
  <si>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</si>
  <si>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</si>
  <si>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</si>
  <si>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</si>
  <si>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</si>
  <si>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</si>
  <si>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</si>
  <si>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</si>
  <si>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</si>
  <si>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</si>
  <si>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</si>
  <si>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</si>
  <si>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</si>
  <si>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</si>
  <si>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</si>
  <si>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</si>
  <si>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</si>
  <si>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</si>
  <si>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</si>
  <si>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</si>
  <si>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</si>
  <si>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</si>
  <si>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</si>
  <si>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</si>
  <si>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</si>
  <si>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</si>
  <si>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</si>
  <si>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</si>
  <si>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</si>
  <si>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</si>
  <si>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</si>
  <si>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</si>
  <si>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</si>
  <si>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</si>
  <si>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</si>
  <si>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</si>
  <si>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</si>
  <si>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</si>
  <si>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</si>
  <si>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</si>
  <si>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</si>
  <si>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</si>
  <si>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</si>
  <si>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</si>
  <si>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</si>
  <si>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</si>
  <si>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</si>
  <si>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</si>
  <si>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</si>
  <si>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</si>
  <si>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</si>
  <si>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</si>
  <si>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</si>
  <si>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</si>
  <si>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</si>
  <si>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</si>
  <si>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</si>
  <si>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</si>
  <si>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</si>
  <si>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</si>
  <si>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</si>
  <si>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</si>
  <si>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</si>
  <si>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</si>
  <si>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</si>
  <si>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</si>
  <si>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</si>
  <si>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</si>
  <si>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</si>
  <si>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</si>
  <si>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</si>
  <si>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</si>
  <si>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</si>
  <si>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</si>
  <si>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</si>
  <si>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</si>
  <si>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</si>
  <si>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</si>
  <si>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</si>
  <si>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</si>
  <si>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</si>
  <si>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</si>
  <si>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</si>
  <si>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</si>
  <si>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</si>
  <si>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</si>
  <si>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</si>
  <si>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</si>
  <si>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</si>
  <si>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</si>
  <si>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</si>
  <si>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</si>
  <si>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</si>
  <si>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</si>
  <si>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</si>
  <si>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</si>
  <si>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</si>
  <si>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</si>
  <si>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</si>
  <si>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</si>
  <si>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</si>
  <si>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</si>
  <si>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</si>
  <si>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</si>
  <si>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</si>
  <si>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</si>
  <si>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</si>
  <si>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</si>
  <si>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</si>
  <si>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</si>
  <si>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</si>
  <si>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</si>
  <si>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</si>
  <si>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</si>
  <si>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</si>
  <si>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</si>
  <si>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Tower Semiconductor LTD.</t>
  </si>
  <si>
    <t>Manufacturing facility of integrated circuits on silicon wafers (Foundry).</t>
  </si>
  <si>
    <t>520041997</t>
  </si>
  <si>
    <t>Registration number</t>
  </si>
  <si>
    <t>20 Shaul Amor st.  Migdal Haemek Israel</t>
  </si>
  <si>
    <t>Moti Amsalem</t>
  </si>
  <si>
    <t>cammmh@towersemi.com</t>
  </si>
  <si>
    <t>972-4-6506259</t>
  </si>
  <si>
    <t>Materials Quality Engineer, Staff</t>
  </si>
  <si>
    <t xml:space="preserve">This smelter plans to be RMAP conformant by the end of 2022, the RMAP audit was delayed due to the covid-19.
</t>
  </si>
  <si>
    <t>https://towersemi.com/about/corporate-social-responsibility-esg/social-supply-chain/</t>
  </si>
  <si>
    <t>TowerJazz is using the cobalt CMRT published by the Responsible Minerals Initiative (RMI) to inquire our cobalt suppliers and to collect due diligence information.
Tower decided to include the RMAP to cobalt supply in our new conflict minerals policy, Tower immediately sent a flow down letter to all cobalt suppliers asking them to adopt the RMAP policy and flow down to their smelters and refiners.
As the RMAP is voluntary requirements yet, we have no force to oblige our suppliers to comply with it.
Please see the new Tower Conflict Minerals policy (attached).</t>
  </si>
  <si>
    <t>We have requested our suppliers to respect the guidance of the OECD related to raw materials procurement from conflict-affectes areas, and control supply chains in an appropriate manner.</t>
  </si>
  <si>
    <t>NO.18 Wuzhen E. Rd.</t>
  </si>
  <si>
    <t>Ms. Yun Zhang</t>
  </si>
  <si>
    <t>zhangyun@huayou.com</t>
  </si>
  <si>
    <t>Quzhou Huayou Cobalt New Material Co.,Ltd.</t>
  </si>
  <si>
    <t>No.18,Nianxin Road ,Hi-tech Industrial Park(Phase ll)</t>
  </si>
  <si>
    <t>Vesterveien</t>
    <phoneticPr fontId="85" type="noConversion"/>
  </si>
  <si>
    <t>Harald Eik</t>
  </si>
  <si>
    <t>post@nikkelverk.no</t>
  </si>
  <si>
    <t>5-1, Nishibara-cho 3-chome</t>
    <rPh sb="0" eb="26">
      <t>ﾆｼﾊﾗﾁｮｳﾁｮｳﾒ</t>
    </rPh>
    <phoneticPr fontId="80" type="noConversion"/>
  </si>
  <si>
    <t>Yasufumi Kuwayama</t>
  </si>
  <si>
    <t>Kinzoku_Responsible_Cobalt@smm-g.com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</si>
</sst>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1061F51A-393E-4B93-8333-03C96DF74FF3}"/>
    </customSheetView>
    <customSheetView guid="{4BDF1A28-30D5-449D-B20E-D6C97EF9FAE1}" showAutoFilter="1">
      <selection activeCell="C1" sqref="C1:D65536"/>
      <pageMargins left="0" right="0" top="0" bottom="0" header="0" footer="0"/>
      <pageSetup orientation="portrait"/>
      <autoFilter ref="B1:C1" xr:uid="{F3B935D8-59F1-468E-8D90-3A4E867E27BE}"/>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90">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81" sqref="G81:J8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t="s">
        <v>12811</v>
      </c>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12812</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12813</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12814</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12815</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t="s">
        <v>12816</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12817</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12815</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12818</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t="s">
        <v>12816</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12817</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44878</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t="s">
        <v>27</v>
      </c>
      <c r="E38" s="323"/>
      <c r="F38" s="41"/>
      <c r="G38" s="324" t="s">
        <v>12819</v>
      </c>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v>1</v>
      </c>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t="s">
        <v>27</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12820</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t="s">
        <v>12821</v>
      </c>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t="s">
        <v>12822</v>
      </c>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C20DAE6-73ED-48BF-9398-131589A58CF0}"/>
    <hyperlink ref="D20" r:id="rId2" xr:uid="{AE9731FB-88B5-45BD-84C4-4AD0D3E45AAE}"/>
    <hyperlink ref="G71" r:id="rId3" xr:uid="{841DC991-7D92-40AA-8FB4-72A9FD65D9B8}"/>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G12" sqref="G12"/>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t="s">
        <v>325</v>
      </c>
      <c r="B5" s="151" t="s">
        <v>45</v>
      </c>
      <c r="C5" s="154" t="s">
        <v>324</v>
      </c>
      <c r="D5" s="151" t="s">
        <v>323</v>
      </c>
      <c r="E5" s="151" t="s">
        <v>73</v>
      </c>
      <c r="F5" s="151" t="s">
        <v>325</v>
      </c>
      <c r="G5" s="151" t="s">
        <v>12</v>
      </c>
      <c r="H5" s="209" t="s">
        <v>12823</v>
      </c>
      <c r="I5" s="210" t="s">
        <v>326</v>
      </c>
      <c r="J5" s="210" t="s">
        <v>220</v>
      </c>
      <c r="K5" s="152" t="s">
        <v>12824</v>
      </c>
      <c r="L5" s="152" t="s">
        <v>12825</v>
      </c>
      <c r="M5" s="152"/>
      <c r="N5" s="152"/>
      <c r="O5" s="152"/>
      <c r="P5" s="212"/>
      <c r="Q5" s="153"/>
      <c r="R5" s="151" t="str">
        <f ca="1">IF(ISERROR($V5),"",OFFSET('Smelter Look-up'!$C$4,$V5-4,0)&amp;"")</f>
        <v>Zhejiang Huayou Cobalt Company Limited</v>
      </c>
      <c r="S5" s="157" t="str">
        <f t="shared" ref="S5:S63" ca="1" si="0">IF(B5="","",IF(ISERROR(MATCH($E5,CL,0)),"Unknown",INDIRECT("'C'!$A$"&amp;MATCH($E5,CL,0)+1)))</f>
        <v>Unknown</v>
      </c>
      <c r="T5" s="157" t="str">
        <f ca="1">IF(B5="","",IF(ISERROR(MATCH($J5,SorP!$B$1:$B$5662,0)),"",INDIRECT("'SorP'!$A$"&amp;MATCH($J5,SorP!$B$1:$B$5662,0))))</f>
        <v>CN-ZJ</v>
      </c>
      <c r="U5" s="170"/>
      <c r="V5" s="171">
        <f>IF(C5="",NA(),MATCH($B5&amp;$C5,'Smelter Look-up'!$J:$J,0))</f>
        <v>118</v>
      </c>
      <c r="X5" s="172">
        <f t="shared" ref="X5:X62" si="1">IF(AND(C5="Smelter not listed",OR(LEN(D5)=0,LEN(E5)=0)),1,0)</f>
        <v>0</v>
      </c>
      <c r="AB5" s="172" t="str">
        <f t="shared" ref="AB5:AB62" si="2">B5&amp;C5</f>
        <v>CobaltZhejiang Huayou Cobalt Company Limited</v>
      </c>
    </row>
    <row r="6" spans="1:34" s="172" customFormat="1" ht="25.5">
      <c r="A6" s="201" t="s">
        <v>280</v>
      </c>
      <c r="B6" s="151" t="s">
        <v>45</v>
      </c>
      <c r="C6" s="154" t="s">
        <v>279</v>
      </c>
      <c r="D6" s="151" t="s">
        <v>12826</v>
      </c>
      <c r="E6" s="151" t="s">
        <v>73</v>
      </c>
      <c r="F6" s="151" t="s">
        <v>280</v>
      </c>
      <c r="G6" s="151" t="s">
        <v>12</v>
      </c>
      <c r="H6" s="209" t="s">
        <v>12827</v>
      </c>
      <c r="I6" s="210" t="s">
        <v>281</v>
      </c>
      <c r="J6" s="210" t="s">
        <v>220</v>
      </c>
      <c r="K6" s="152" t="s">
        <v>12824</v>
      </c>
      <c r="L6" s="152" t="s">
        <v>12825</v>
      </c>
      <c r="M6" s="152"/>
      <c r="N6" s="152"/>
      <c r="O6" s="152"/>
      <c r="P6" s="212"/>
      <c r="Q6" s="153"/>
      <c r="R6" s="151" t="str">
        <f ca="1">IF(ISERROR($V6),"",OFFSET('Smelter Look-up'!$C$4,$V6-4,0)&amp;"")</f>
        <v>Quzhou Huayou Cobalt New Material Co., Ltd.</v>
      </c>
      <c r="S6" s="157" t="str">
        <f t="shared" ca="1" si="0"/>
        <v>Unknown</v>
      </c>
      <c r="T6" s="157" t="str">
        <f ca="1">IF(B6="","",IF(ISERROR(MATCH($J6,SorP!$B$1:$B$5662,0)),"",INDIRECT("'SorP'!$A$"&amp;MATCH($J6,SorP!$B$1:$B$5662,0))))</f>
        <v>CN-ZJ</v>
      </c>
      <c r="U6" s="170"/>
      <c r="V6" s="171">
        <f>IF(C6="",NA(),MATCH($B6&amp;$C6,'Smelter Look-up'!$J:$J,0))</f>
        <v>91</v>
      </c>
      <c r="X6" s="172">
        <f t="shared" si="1"/>
        <v>0</v>
      </c>
      <c r="AB6" s="172" t="str">
        <f t="shared" si="2"/>
        <v>CobaltQuzhou Huayou Cobalt New Material Co., Ltd.</v>
      </c>
    </row>
    <row r="7" spans="1:34" s="172" customFormat="1" ht="20.25">
      <c r="A7" s="201" t="s">
        <v>127</v>
      </c>
      <c r="B7" s="151" t="s">
        <v>45</v>
      </c>
      <c r="C7" s="154" t="s">
        <v>125</v>
      </c>
      <c r="D7" s="151" t="s">
        <v>125</v>
      </c>
      <c r="E7" s="151" t="s">
        <v>126</v>
      </c>
      <c r="F7" s="151" t="s">
        <v>127</v>
      </c>
      <c r="G7" s="151" t="s">
        <v>12</v>
      </c>
      <c r="H7" s="209" t="s">
        <v>12828</v>
      </c>
      <c r="I7" s="210" t="s">
        <v>128</v>
      </c>
      <c r="J7" s="210" t="s">
        <v>129</v>
      </c>
      <c r="K7" s="152" t="s">
        <v>12829</v>
      </c>
      <c r="L7" s="152" t="s">
        <v>12830</v>
      </c>
      <c r="M7" s="152"/>
      <c r="N7" s="152"/>
      <c r="O7" s="152"/>
      <c r="P7" s="212"/>
      <c r="Q7" s="153"/>
      <c r="R7" s="151" t="str">
        <f ca="1">IF(ISERROR($V7),"",OFFSET('Smelter Look-up'!$C$4,$V7-4,0)&amp;"")</f>
        <v>Glencore Nikkelverk Refinery</v>
      </c>
      <c r="S7" s="157" t="str">
        <f t="shared" ca="1" si="0"/>
        <v>Unknown</v>
      </c>
      <c r="T7" s="157" t="str">
        <f ca="1">IF(B7="","",IF(ISERROR(MATCH($J7,SorP!$B$1:$B$5662,0)),"",INDIRECT("'SorP'!$A$"&amp;MATCH($J7,SorP!$B$1:$B$5662,0))))</f>
        <v>NO-09</v>
      </c>
      <c r="U7" s="170"/>
      <c r="V7" s="171">
        <f>IF(C7="",NA(),MATCH($B7&amp;$C7,'Smelter Look-up'!$J:$J,0))</f>
        <v>24</v>
      </c>
      <c r="X7" s="172">
        <f t="shared" si="1"/>
        <v>0</v>
      </c>
      <c r="AB7" s="172" t="str">
        <f t="shared" si="2"/>
        <v>CobaltGlencore Nikkelverk Refinery</v>
      </c>
    </row>
    <row r="8" spans="1:34" s="172" customFormat="1" ht="25.5">
      <c r="A8" s="201" t="s">
        <v>259</v>
      </c>
      <c r="B8" s="151" t="s">
        <v>45</v>
      </c>
      <c r="C8" s="154" t="s">
        <v>12579</v>
      </c>
      <c r="D8" s="151"/>
      <c r="E8" s="151" t="s">
        <v>144</v>
      </c>
      <c r="F8" s="151" t="s">
        <v>259</v>
      </c>
      <c r="G8" s="151" t="s">
        <v>12</v>
      </c>
      <c r="H8" s="209" t="s">
        <v>12831</v>
      </c>
      <c r="I8" s="210" t="s">
        <v>260</v>
      </c>
      <c r="J8" s="210" t="s">
        <v>261</v>
      </c>
      <c r="K8" s="152" t="s">
        <v>12832</v>
      </c>
      <c r="L8" s="152" t="s">
        <v>12833</v>
      </c>
      <c r="M8" s="152"/>
      <c r="N8" s="152"/>
      <c r="O8" s="152"/>
      <c r="P8" s="212"/>
      <c r="Q8" s="153"/>
      <c r="R8" s="151" t="str">
        <f ca="1">IF(ISERROR($V8),"",OFFSET('Smelter Look-up'!$C$4,$V8-4,0)&amp;"")</f>
        <v>Niihama Nickel Refinery, Sumitomo Metal Mining</v>
      </c>
      <c r="S8" s="157" t="str">
        <f t="shared" ca="1" si="0"/>
        <v>Unknown</v>
      </c>
      <c r="T8" s="157" t="str">
        <f ca="1">IF(B8="","",IF(ISERROR(MATCH($J8,SorP!$B$1:$B$5662,0)),"",INDIRECT("'SorP'!$A$"&amp;MATCH($J8,SorP!$B$1:$B$5662,0))))</f>
        <v>JP-38</v>
      </c>
      <c r="U8" s="170"/>
      <c r="V8" s="171">
        <f>IF(C8="",NA(),MATCH($B8&amp;$C8,'Smelter Look-up'!$J:$J,0))</f>
        <v>85</v>
      </c>
      <c r="X8" s="172">
        <f t="shared" si="1"/>
        <v>0</v>
      </c>
      <c r="AB8" s="172" t="str">
        <f t="shared" si="2"/>
        <v>CobaltNiihama Nickel Refinery, Sumitomo Metal Mining</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Tower Semiconductor LTD.</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Manufacturing facility of integrated circuits on silicon wafers (Foundry).</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Moti Amsalem</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cammmh@towersemi.com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972-4-6506259</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Moti Amsalem</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cammmh@towersemi.com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972-4-6506259</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44878</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Yes</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1</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t="str">
        <f>Declaration!D56</f>
        <v>Yes</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8.2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https://towersemi.com/about/corporate-social-responsibility-esg/social-supply-chain/</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1</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E3D062A-266B-406F-B42D-E4D63C6CF6F3}"/>
    </customSheetView>
    <customSheetView guid="{4BDF1A28-30D5-449D-B20E-D6C97EF9FAE1}" showAutoFilter="1">
      <selection activeCell="C174" sqref="C174"/>
      <pageMargins left="0" right="0" top="0" bottom="0" header="0" footer="0"/>
      <pageSetup paperSize="9" orientation="portrait"/>
      <autoFilter ref="B1:N1" xr:uid="{AC83319D-42A0-4309-9428-37847C6BDD73}"/>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revision/>
  <dcterms:created xsi:type="dcterms:W3CDTF">2010-06-21T21:00:23Z</dcterms:created>
  <dcterms:modified xsi:type="dcterms:W3CDTF">2022-11-13T07:43:57Z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